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hammad\Downloads\Telegram Desktop\"/>
    </mc:Choice>
  </mc:AlternateContent>
  <bookViews>
    <workbookView xWindow="0" yWindow="0" windowWidth="20490" windowHeight="7755"/>
  </bookViews>
  <sheets>
    <sheet name="دیتا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7" i="1"/>
  <c r="I20" i="1"/>
  <c r="I21" i="1"/>
  <c r="I22" i="1"/>
  <c r="I23" i="1"/>
  <c r="I24" i="1"/>
  <c r="I25" i="1"/>
  <c r="I27" i="1"/>
  <c r="I28" i="1"/>
  <c r="I29" i="1"/>
  <c r="I30" i="1"/>
  <c r="I31" i="1"/>
  <c r="I32" i="1"/>
  <c r="I33" i="1"/>
  <c r="I34" i="1"/>
  <c r="I35" i="1"/>
  <c r="I36" i="1"/>
  <c r="I37" i="1"/>
  <c r="I39" i="1"/>
  <c r="I40" i="1"/>
  <c r="I42" i="1"/>
  <c r="I43" i="1"/>
  <c r="I45" i="1"/>
  <c r="I46" i="1"/>
  <c r="I48" i="1"/>
  <c r="I49" i="1"/>
</calcChain>
</file>

<file path=xl/sharedStrings.xml><?xml version="1.0" encoding="utf-8"?>
<sst xmlns="http://schemas.openxmlformats.org/spreadsheetml/2006/main" count="152" uniqueCount="152">
  <si>
    <t>زمان</t>
  </si>
  <si>
    <t>ارز</t>
  </si>
  <si>
    <t>شاخص قیمتی مصرف کننده</t>
  </si>
  <si>
    <t>data</t>
  </si>
  <si>
    <t>cpi</t>
  </si>
  <si>
    <t>infl</t>
  </si>
  <si>
    <t>liq</t>
  </si>
  <si>
    <t>1390M01</t>
  </si>
  <si>
    <t>1390M02</t>
  </si>
  <si>
    <t>1390M03</t>
  </si>
  <si>
    <t>1390M04</t>
  </si>
  <si>
    <t>1390M05</t>
  </si>
  <si>
    <t>1390M06</t>
  </si>
  <si>
    <t>1390M07</t>
  </si>
  <si>
    <t>1390M08</t>
  </si>
  <si>
    <t>1390M09</t>
  </si>
  <si>
    <t>1390M10</t>
  </si>
  <si>
    <t>1390M11</t>
  </si>
  <si>
    <t>1390M12</t>
  </si>
  <si>
    <t>1391M01</t>
  </si>
  <si>
    <t>1391M02</t>
  </si>
  <si>
    <t>1391M03</t>
  </si>
  <si>
    <t>1391M04</t>
  </si>
  <si>
    <t>1391M05</t>
  </si>
  <si>
    <t>1391M06</t>
  </si>
  <si>
    <t>1391M07</t>
  </si>
  <si>
    <t>1391M08</t>
  </si>
  <si>
    <t>1391M09</t>
  </si>
  <si>
    <t>1391M10</t>
  </si>
  <si>
    <t>1391M11</t>
  </si>
  <si>
    <t>1391M12</t>
  </si>
  <si>
    <t>1392M01</t>
  </si>
  <si>
    <t>1392M02</t>
  </si>
  <si>
    <t>1392M03</t>
  </si>
  <si>
    <t>1392M04</t>
  </si>
  <si>
    <t>1392M05</t>
  </si>
  <si>
    <t>1392M06</t>
  </si>
  <si>
    <t>1392M07</t>
  </si>
  <si>
    <t>1392M08</t>
  </si>
  <si>
    <t>1392M09</t>
  </si>
  <si>
    <t>1392M10</t>
  </si>
  <si>
    <t>1392M11</t>
  </si>
  <si>
    <t>1392M12</t>
  </si>
  <si>
    <t>1393M01</t>
  </si>
  <si>
    <t>1393M02</t>
  </si>
  <si>
    <t>1393M03</t>
  </si>
  <si>
    <t>1393M04</t>
  </si>
  <si>
    <t>1393M05</t>
  </si>
  <si>
    <t>1393M06</t>
  </si>
  <si>
    <t>1393M07</t>
  </si>
  <si>
    <t>1393M08</t>
  </si>
  <si>
    <t>1393M09</t>
  </si>
  <si>
    <t>1393M10</t>
  </si>
  <si>
    <t>1393M11</t>
  </si>
  <si>
    <t>1393M12</t>
  </si>
  <si>
    <t>1394M01</t>
  </si>
  <si>
    <t>1394M02</t>
  </si>
  <si>
    <t>1394M03</t>
  </si>
  <si>
    <t>1394M04</t>
  </si>
  <si>
    <t>1394M05</t>
  </si>
  <si>
    <t>1394M06</t>
  </si>
  <si>
    <t>1394M07</t>
  </si>
  <si>
    <t>1394M08</t>
  </si>
  <si>
    <t>1394M09</t>
  </si>
  <si>
    <t>1394M10</t>
  </si>
  <si>
    <t>1394M11</t>
  </si>
  <si>
    <t>1394M12</t>
  </si>
  <si>
    <t>1395M01</t>
  </si>
  <si>
    <t>1395M02</t>
  </si>
  <si>
    <t>1395M03</t>
  </si>
  <si>
    <t>1395M04</t>
  </si>
  <si>
    <t>1395M05</t>
  </si>
  <si>
    <t>1395M06</t>
  </si>
  <si>
    <t>1395M07</t>
  </si>
  <si>
    <t>1395M08</t>
  </si>
  <si>
    <t>1395M09</t>
  </si>
  <si>
    <t>1395M10</t>
  </si>
  <si>
    <t>1395M11</t>
  </si>
  <si>
    <t>1395M12</t>
  </si>
  <si>
    <t>1396M01</t>
  </si>
  <si>
    <t>1396M02</t>
  </si>
  <si>
    <t>1396M03</t>
  </si>
  <si>
    <t>1396M04</t>
  </si>
  <si>
    <t>1396M05</t>
  </si>
  <si>
    <t>1396M06</t>
  </si>
  <si>
    <t>1396M07</t>
  </si>
  <si>
    <t>1396M08</t>
  </si>
  <si>
    <t>1396M09</t>
  </si>
  <si>
    <t>1396M10</t>
  </si>
  <si>
    <t>1396M11</t>
  </si>
  <si>
    <t>1396M12</t>
  </si>
  <si>
    <t>1397M01</t>
  </si>
  <si>
    <t>1397M02</t>
  </si>
  <si>
    <t>1397M03</t>
  </si>
  <si>
    <t>1397M04</t>
  </si>
  <si>
    <t>1397M05</t>
  </si>
  <si>
    <t>1397M06</t>
  </si>
  <si>
    <t>1397M07</t>
  </si>
  <si>
    <t>1397M08</t>
  </si>
  <si>
    <t>1397M09</t>
  </si>
  <si>
    <t>1397M10</t>
  </si>
  <si>
    <t>1397M11</t>
  </si>
  <si>
    <t>1397M12</t>
  </si>
  <si>
    <t>1398M01</t>
  </si>
  <si>
    <t>1398M02</t>
  </si>
  <si>
    <t>1398M03</t>
  </si>
  <si>
    <t>1398M04</t>
  </si>
  <si>
    <t>1398M05</t>
  </si>
  <si>
    <t>1398M06</t>
  </si>
  <si>
    <t>1398M07</t>
  </si>
  <si>
    <t>1398M08</t>
  </si>
  <si>
    <t>1398M09</t>
  </si>
  <si>
    <t>1398M10</t>
  </si>
  <si>
    <t>1398M11</t>
  </si>
  <si>
    <t>1398M12</t>
  </si>
  <si>
    <t>len</t>
  </si>
  <si>
    <t>نرخ بهره بین بانکی سالانه</t>
  </si>
  <si>
    <t>expn</t>
  </si>
  <si>
    <t>شاخص کل</t>
  </si>
  <si>
    <t>Inx</t>
  </si>
  <si>
    <t>نقدینگی (هزار میلیارد ریال)</t>
  </si>
  <si>
    <t>شاخص بازار سهام</t>
  </si>
  <si>
    <t>تولید ناخالص داخلی کل به قیمت ثابت سال 90 تبدیل یافته از بانک مرکزی (به هزار میلیارد ریال)</t>
  </si>
  <si>
    <t>تورم ماهانه</t>
  </si>
  <si>
    <t>تسهیلات اعطایی به بخش خصوصی (هزار میلیارد ریال)</t>
  </si>
  <si>
    <t>MARKET CAP</t>
  </si>
  <si>
    <t>ارزش سهام معامله شده</t>
  </si>
  <si>
    <t>تعدادسهام معامله شده</t>
  </si>
  <si>
    <t>انس طلای جهانی</t>
  </si>
  <si>
    <t>پایه پولی</t>
  </si>
  <si>
    <t>GDP اسمی</t>
  </si>
  <si>
    <t>صادرات نفتی</t>
  </si>
  <si>
    <t>بدهی دولت به سیستم بانکی</t>
  </si>
  <si>
    <t>نرخ بیکاری</t>
  </si>
  <si>
    <t xml:space="preserve"> شاخص قیمت زمین (کلیه مناطق شهری)   </t>
  </si>
  <si>
    <t>قیمت مسکن 
تهران (هزار ریال)</t>
  </si>
  <si>
    <t>قیمت نفت اپک به دلار</t>
  </si>
  <si>
    <t>oilp</t>
  </si>
  <si>
    <t>mca</t>
  </si>
  <si>
    <t>gold</t>
  </si>
  <si>
    <t>landx</t>
  </si>
  <si>
    <t>landp</t>
  </si>
  <si>
    <t>monb</t>
  </si>
  <si>
    <t>gdpn</t>
  </si>
  <si>
    <t>oilex</t>
  </si>
  <si>
    <t>gdeb</t>
  </si>
  <si>
    <t>unem</t>
  </si>
  <si>
    <t>valu</t>
  </si>
  <si>
    <t>nsh</t>
  </si>
  <si>
    <t>inrb</t>
  </si>
  <si>
    <t>irex</t>
  </si>
  <si>
    <t>gdpr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</si>
</sst>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00"/>
    <numFmt numFmtId="166" formatCode="_(* #,##0_);_(* \(#,##0\);_(* &quot;-&quot;??_);_(@_)"/>
    <numFmt numFmtId="168" formatCode="#,##0.0"/>
    <numFmt numFmtId="169" formatCode="_(* #,##0.0_);_(* \(#,##0.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sz val="8"/>
      <name val="Calibri"/>
      <family val="2"/>
      <scheme val="minor"/>
    </font>
    <font>
      <sz val="14"/>
      <color theme="1"/>
      <name val="B Nazanin"/>
      <charset val="178"/>
    </font>
    <font>
      <sz val="14"/>
      <color rgb="FF000000"/>
      <name val="B Nazanin"/>
      <charset val="178"/>
    </font>
    <font>
      <b/>
      <sz val="11"/>
      <name val="B Roya"/>
      <charset val="178"/>
    </font>
    <font>
      <b/>
      <sz val="8"/>
      <name val="B Roya"/>
      <charset val="178"/>
    </font>
    <font>
      <b/>
      <sz val="10"/>
      <color theme="1"/>
      <name val="B Roya"/>
      <charset val="178"/>
    </font>
    <font>
      <sz val="10"/>
      <color theme="1"/>
      <name val="B Roya"/>
      <charset val="178"/>
    </font>
    <font>
      <sz val="11"/>
      <color theme="1"/>
      <name val="B Roya"/>
      <charset val="178"/>
    </font>
    <font>
      <b/>
      <sz val="10"/>
      <name val="B Roya"/>
      <charset val="178"/>
    </font>
    <font>
      <b/>
      <sz val="8"/>
      <name val="Calibri Light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0D6E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4" fillId="0" borderId="0" xfId="1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 applyProtection="1">
      <alignment horizontal="center" vertical="center"/>
    </xf>
    <xf numFmtId="1" fontId="4" fillId="0" borderId="0" xfId="1" applyNumberFormat="1" applyFont="1" applyBorder="1" applyAlignment="1">
      <alignment horizontal="center" vertical="center"/>
    </xf>
    <xf numFmtId="168" fontId="8" fillId="2" borderId="2" xfId="0" applyNumberFormat="1" applyFont="1" applyFill="1" applyBorder="1" applyAlignment="1">
      <alignment horizontal="center" vertical="center"/>
    </xf>
    <xf numFmtId="168" fontId="8" fillId="3" borderId="2" xfId="0" applyNumberFormat="1" applyFont="1" applyFill="1" applyBorder="1" applyAlignment="1">
      <alignment horizontal="center" vertical="center"/>
    </xf>
    <xf numFmtId="168" fontId="10" fillId="0" borderId="0" xfId="0" applyNumberFormat="1" applyFont="1" applyBorder="1" applyAlignment="1">
      <alignment horizontal="center" vertical="center"/>
    </xf>
    <xf numFmtId="169" fontId="10" fillId="4" borderId="0" xfId="1" applyNumberFormat="1" applyFont="1" applyFill="1" applyBorder="1" applyAlignment="1">
      <alignment horizontal="center" vertical="center"/>
    </xf>
    <xf numFmtId="168" fontId="9" fillId="2" borderId="0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10D6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tabSelected="1" zoomScaleNormal="100"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O8" sqref="O8"/>
    </sheetView>
  </sheetViews>
  <sheetFormatPr defaultRowHeight="22.5"/>
  <cols>
    <col min="1" max="1" width="14" style="5" customWidth="1"/>
    <col min="2" max="2" width="10.85546875" style="11" customWidth="1"/>
    <col min="3" max="3" width="8.42578125" style="5" customWidth="1"/>
    <col min="4" max="4" width="7.28515625" style="5" customWidth="1"/>
    <col min="5" max="5" width="6.85546875" style="5" customWidth="1"/>
    <col min="6" max="6" width="9.28515625" style="5" customWidth="1"/>
    <col min="7" max="8" width="9.140625" style="2"/>
    <col min="9" max="9" width="10.42578125" style="18" customWidth="1"/>
    <col min="10" max="11" width="9.140625" style="2"/>
    <col min="12" max="12" width="7.85546875" style="11" customWidth="1"/>
    <col min="13" max="13" width="10" style="12" customWidth="1"/>
    <col min="14" max="17" width="9.140625" style="2"/>
    <col min="18" max="18" width="14.7109375" style="5" customWidth="1"/>
    <col min="19" max="16384" width="9.140625" style="2"/>
  </cols>
  <sheetData>
    <row r="1" spans="1:22" s="25" customFormat="1" ht="87" customHeight="1">
      <c r="A1" s="21" t="s">
        <v>0</v>
      </c>
      <c r="B1" s="21" t="s">
        <v>1</v>
      </c>
      <c r="C1" s="21" t="s">
        <v>2</v>
      </c>
      <c r="D1" s="21" t="s">
        <v>123</v>
      </c>
      <c r="E1" s="21" t="s">
        <v>116</v>
      </c>
      <c r="F1" s="21" t="s">
        <v>120</v>
      </c>
      <c r="G1" s="23" t="s">
        <v>129</v>
      </c>
      <c r="H1" s="22" t="s">
        <v>132</v>
      </c>
      <c r="I1" s="22" t="s">
        <v>124</v>
      </c>
      <c r="J1" s="22" t="s">
        <v>135</v>
      </c>
      <c r="K1" s="23" t="s">
        <v>134</v>
      </c>
      <c r="L1" s="21" t="s">
        <v>121</v>
      </c>
      <c r="M1" s="21" t="s">
        <v>118</v>
      </c>
      <c r="N1" s="24" t="s">
        <v>125</v>
      </c>
      <c r="O1" s="23" t="s">
        <v>126</v>
      </c>
      <c r="P1" s="23" t="s">
        <v>127</v>
      </c>
      <c r="Q1" s="23" t="s">
        <v>130</v>
      </c>
      <c r="R1" s="21" t="s">
        <v>122</v>
      </c>
      <c r="S1" s="22" t="s">
        <v>131</v>
      </c>
      <c r="T1" s="22" t="s">
        <v>133</v>
      </c>
      <c r="U1" s="23" t="s">
        <v>136</v>
      </c>
      <c r="V1" s="23" t="s">
        <v>128</v>
      </c>
    </row>
    <row r="2" spans="1:22" s="1" customFormat="1" ht="45.75" thickBot="1">
      <c r="A2" s="8" t="s">
        <v>3</v>
      </c>
      <c r="B2" s="8" t="s">
        <v>117</v>
      </c>
      <c r="C2" s="8" t="s">
        <v>4</v>
      </c>
      <c r="D2" s="8" t="s">
        <v>5</v>
      </c>
      <c r="E2" s="8" t="s">
        <v>149</v>
      </c>
      <c r="F2" s="8" t="s">
        <v>6</v>
      </c>
      <c r="G2" s="1" t="s">
        <v>142</v>
      </c>
      <c r="H2" s="1" t="s">
        <v>145</v>
      </c>
      <c r="I2" s="20" t="s">
        <v>115</v>
      </c>
      <c r="J2" s="1" t="s">
        <v>141</v>
      </c>
      <c r="K2" s="1" t="s">
        <v>140</v>
      </c>
      <c r="L2" s="8" t="s">
        <v>150</v>
      </c>
      <c r="M2" s="8" t="s">
        <v>119</v>
      </c>
      <c r="N2" s="1" t="s">
        <v>138</v>
      </c>
      <c r="O2" s="1" t="s">
        <v>147</v>
      </c>
      <c r="P2" s="1" t="s">
        <v>148</v>
      </c>
      <c r="Q2" s="1" t="s">
        <v>143</v>
      </c>
      <c r="R2" s="1" t="s">
        <v>151</v>
      </c>
      <c r="S2" s="1" t="s">
        <v>144</v>
      </c>
      <c r="T2" s="1" t="s">
        <v>146</v>
      </c>
      <c r="U2" s="1" t="s">
        <v>137</v>
      </c>
      <c r="V2" s="1" t="s">
        <v>139</v>
      </c>
    </row>
    <row r="3" spans="1:22">
      <c r="A3" s="9" t="s">
        <v>7</v>
      </c>
      <c r="B3" s="13">
        <v>11188</v>
      </c>
      <c r="C3" s="4">
        <v>38.666939814886156</v>
      </c>
      <c r="D3" s="7">
        <v>0.82649639851339884</v>
      </c>
      <c r="E3" s="3">
        <v>14</v>
      </c>
      <c r="F3" s="6">
        <v>2957.1622499999999</v>
      </c>
      <c r="G3" s="15">
        <v>676.80970000000002</v>
      </c>
      <c r="H3" s="15">
        <v>639.49980000000005</v>
      </c>
      <c r="I3" s="15">
        <v>2928.4050000000002</v>
      </c>
      <c r="J3" s="15">
        <v>18.464649395765001</v>
      </c>
      <c r="K3" s="15">
        <v>28.896265619759028</v>
      </c>
      <c r="L3" s="10">
        <v>23809.808799999999</v>
      </c>
      <c r="M3" s="10">
        <v>26481.5</v>
      </c>
      <c r="N3" s="15">
        <v>1271.373</v>
      </c>
      <c r="O3" s="15">
        <v>25522.6</v>
      </c>
      <c r="P3" s="15">
        <v>7068.7</v>
      </c>
      <c r="Q3" s="15">
        <v>513520.911111111</v>
      </c>
      <c r="R3" s="14">
        <v>1549.95318</v>
      </c>
      <c r="S3" s="15">
        <v>13114.432098765399</v>
      </c>
      <c r="T3" s="15">
        <v>12.3</v>
      </c>
      <c r="U3" s="15">
        <v>120.35</v>
      </c>
      <c r="V3" s="15">
        <v>1474.431</v>
      </c>
    </row>
    <row r="4" spans="1:22">
      <c r="A4" s="9" t="s">
        <v>8</v>
      </c>
      <c r="B4" s="13">
        <v>11491</v>
      </c>
      <c r="C4" s="4">
        <v>39.78837244108886</v>
      </c>
      <c r="D4" s="7">
        <v>2.9002363041177981</v>
      </c>
      <c r="E4" s="3">
        <v>14</v>
      </c>
      <c r="F4" s="6">
        <v>3018.7235000000001</v>
      </c>
      <c r="G4" s="15">
        <v>696.09929999999997</v>
      </c>
      <c r="H4" s="15">
        <v>585.18939999999998</v>
      </c>
      <c r="I4" s="15">
        <v>2974.3636999999999</v>
      </c>
      <c r="J4" s="15">
        <v>19.25828257857588</v>
      </c>
      <c r="K4" s="15">
        <v>30.138262408521111</v>
      </c>
      <c r="L4" s="10">
        <v>23438.0779</v>
      </c>
      <c r="M4" s="10">
        <v>26155.599999999999</v>
      </c>
      <c r="N4" s="15">
        <v>1228.778</v>
      </c>
      <c r="O4" s="15">
        <v>19633.099999999999</v>
      </c>
      <c r="P4" s="15">
        <v>5926.3</v>
      </c>
      <c r="Q4" s="15">
        <v>519097.58888888801</v>
      </c>
      <c r="R4" s="14">
        <v>1602.80719666666</v>
      </c>
      <c r="S4" s="15">
        <v>10033.024691357999</v>
      </c>
      <c r="T4" s="15">
        <v>12.3</v>
      </c>
      <c r="U4" s="15">
        <v>111.2</v>
      </c>
      <c r="V4" s="15">
        <v>1512.1880000000001</v>
      </c>
    </row>
    <row r="5" spans="1:22">
      <c r="A5" s="9" t="s">
        <v>9</v>
      </c>
      <c r="B5" s="13">
        <v>11888</v>
      </c>
      <c r="C5" s="4">
        <v>40.520109249610549</v>
      </c>
      <c r="D5" s="7">
        <v>1.8390719791444354</v>
      </c>
      <c r="E5" s="3">
        <v>14.3</v>
      </c>
      <c r="F5" s="6">
        <v>3024.7392500000001</v>
      </c>
      <c r="G5" s="15">
        <v>657.28510000000006</v>
      </c>
      <c r="H5" s="15">
        <v>574.83860000000004</v>
      </c>
      <c r="I5" s="15">
        <v>3015.1619000000001</v>
      </c>
      <c r="J5" s="15">
        <v>17.653497971663548</v>
      </c>
      <c r="K5" s="15">
        <v>31.1</v>
      </c>
      <c r="L5" s="10">
        <v>22643.604599999999</v>
      </c>
      <c r="M5" s="10">
        <v>25181.599999999999</v>
      </c>
      <c r="N5" s="15">
        <v>1154.6679999999999</v>
      </c>
      <c r="O5" s="15">
        <v>20873</v>
      </c>
      <c r="P5" s="15">
        <v>6893.4</v>
      </c>
      <c r="Q5" s="15">
        <v>522201.99999999901</v>
      </c>
      <c r="R5" s="14">
        <v>1655.6612133333299</v>
      </c>
      <c r="S5" s="15">
        <v>10187.5432098765</v>
      </c>
      <c r="T5" s="15">
        <v>12.3</v>
      </c>
      <c r="U5" s="15">
        <v>107.5</v>
      </c>
      <c r="V5" s="15">
        <v>1528.38</v>
      </c>
    </row>
    <row r="6" spans="1:22">
      <c r="A6" s="9" t="s">
        <v>10</v>
      </c>
      <c r="B6" s="13">
        <v>11499</v>
      </c>
      <c r="C6" s="4">
        <v>41.359067836679088</v>
      </c>
      <c r="D6" s="7">
        <v>2.0704746423569897</v>
      </c>
      <c r="E6" s="3">
        <v>14.6</v>
      </c>
      <c r="F6" s="6">
        <v>3036.2507500000002</v>
      </c>
      <c r="G6" s="15">
        <v>655.03679999999997</v>
      </c>
      <c r="H6" s="15">
        <v>557.41890000000001</v>
      </c>
      <c r="I6" s="15">
        <v>3074.1756999999998</v>
      </c>
      <c r="J6" s="15">
        <v>18.325203281227484</v>
      </c>
      <c r="K6" s="15">
        <v>32.283336875273676</v>
      </c>
      <c r="L6" s="10">
        <v>22198.593000000001</v>
      </c>
      <c r="M6" s="10">
        <v>24602</v>
      </c>
      <c r="N6" s="15">
        <v>1102.1110000000001</v>
      </c>
      <c r="O6" s="15">
        <v>25484</v>
      </c>
      <c r="P6" s="15">
        <v>6755.9</v>
      </c>
      <c r="Q6" s="15">
        <v>518846.78641975299</v>
      </c>
      <c r="R6" s="14">
        <v>1708.51523</v>
      </c>
      <c r="S6" s="15">
        <v>17981.395061728301</v>
      </c>
      <c r="T6" s="15">
        <v>11.1</v>
      </c>
      <c r="U6" s="15">
        <v>112.18</v>
      </c>
      <c r="V6" s="15">
        <v>1568.5260000000001</v>
      </c>
    </row>
    <row r="7" spans="1:22">
      <c r="A7" s="9" t="s">
        <v>11</v>
      </c>
      <c r="B7" s="13">
        <v>11515</v>
      </c>
      <c r="C7" s="4">
        <v>42.356702499585133</v>
      </c>
      <c r="D7" s="7">
        <v>2.4121304349642436</v>
      </c>
      <c r="E7" s="3">
        <v>17</v>
      </c>
      <c r="F7" s="6">
        <v>3120.9189999999999</v>
      </c>
      <c r="G7" s="15">
        <v>656.78189999999995</v>
      </c>
      <c r="H7" s="15">
        <v>559.8981</v>
      </c>
      <c r="I7" s="15">
        <v>3144.4931999999999</v>
      </c>
      <c r="J7" s="15">
        <v>19.113284631235242</v>
      </c>
      <c r="K7" s="15">
        <v>33.671692317610507</v>
      </c>
      <c r="L7" s="10">
        <v>22852.837200000002</v>
      </c>
      <c r="M7" s="10">
        <v>25217</v>
      </c>
      <c r="N7" s="15">
        <v>1183.4846</v>
      </c>
      <c r="O7" s="15">
        <v>14623.6</v>
      </c>
      <c r="P7" s="15">
        <v>5221.3</v>
      </c>
      <c r="Q7" s="15">
        <v>519997.18271604902</v>
      </c>
      <c r="R7" s="14">
        <v>1660.8118633333299</v>
      </c>
      <c r="S7" s="15">
        <v>21305.209876543198</v>
      </c>
      <c r="T7" s="15">
        <v>11.1</v>
      </c>
      <c r="U7" s="15">
        <v>111.4</v>
      </c>
      <c r="V7" s="15">
        <v>1759.5</v>
      </c>
    </row>
    <row r="8" spans="1:22">
      <c r="A8" s="9" t="s">
        <v>12</v>
      </c>
      <c r="B8" s="13">
        <v>12339</v>
      </c>
      <c r="C8" s="4">
        <v>43.047975404493044</v>
      </c>
      <c r="D8" s="7">
        <v>1.6320271978553569</v>
      </c>
      <c r="E8" s="3">
        <v>17.8</v>
      </c>
      <c r="F8" s="6">
        <v>3182.4740000000002</v>
      </c>
      <c r="G8" s="15">
        <v>664.47119999999995</v>
      </c>
      <c r="H8" s="15">
        <v>560.59270000000004</v>
      </c>
      <c r="I8" s="15">
        <v>3228.0108</v>
      </c>
      <c r="J8" s="15">
        <v>18.792741607118483</v>
      </c>
      <c r="K8" s="15">
        <v>31.8</v>
      </c>
      <c r="L8" s="10">
        <v>24489.821800000002</v>
      </c>
      <c r="M8" s="10">
        <v>26962.2</v>
      </c>
      <c r="N8" s="15">
        <v>1283.9580000000001</v>
      </c>
      <c r="O8" s="15">
        <v>20562.099999999999</v>
      </c>
      <c r="P8" s="15">
        <v>8049.6</v>
      </c>
      <c r="Q8" s="15">
        <v>521665.83086419699</v>
      </c>
      <c r="R8" s="14">
        <v>1613.1084966666599</v>
      </c>
      <c r="S8" s="15">
        <v>24562.395061728301</v>
      </c>
      <c r="T8" s="15">
        <v>11.1</v>
      </c>
      <c r="U8" s="15">
        <v>101.57</v>
      </c>
      <c r="V8" s="15">
        <v>1780.6479999999999</v>
      </c>
    </row>
    <row r="9" spans="1:22">
      <c r="A9" s="9" t="s">
        <v>13</v>
      </c>
      <c r="B9" s="13">
        <v>12521</v>
      </c>
      <c r="C9" s="4">
        <v>43.771841720418102</v>
      </c>
      <c r="D9" s="7">
        <v>1.6815339377133753</v>
      </c>
      <c r="E9" s="3">
        <v>18.3</v>
      </c>
      <c r="F9" s="6">
        <v>3200.6019999999999</v>
      </c>
      <c r="G9" s="15">
        <v>654.02229999999997</v>
      </c>
      <c r="H9" s="15">
        <v>557.3211</v>
      </c>
      <c r="I9" s="15">
        <v>3275.6970999999999</v>
      </c>
      <c r="J9" s="15">
        <v>19.143909113989778</v>
      </c>
      <c r="K9" s="15">
        <v>32.394225523447695</v>
      </c>
      <c r="L9" s="10">
        <v>23898.090400000001</v>
      </c>
      <c r="M9" s="10">
        <v>26150.7</v>
      </c>
      <c r="N9" s="15">
        <v>1245.2439999999999</v>
      </c>
      <c r="O9" s="15">
        <v>17625.400000000001</v>
      </c>
      <c r="P9" s="15">
        <v>6190.7</v>
      </c>
      <c r="Q9" s="15">
        <v>521137.68888888799</v>
      </c>
      <c r="R9" s="14">
        <v>1565.4051300000001</v>
      </c>
      <c r="S9" s="15">
        <v>27769.345679012298</v>
      </c>
      <c r="T9" s="15">
        <v>11.8</v>
      </c>
      <c r="U9" s="15">
        <v>107.12</v>
      </c>
      <c r="V9" s="15">
        <v>1667.893</v>
      </c>
    </row>
    <row r="10" spans="1:22">
      <c r="A10" s="9" t="s">
        <v>14</v>
      </c>
      <c r="B10" s="13">
        <v>13169</v>
      </c>
      <c r="C10" s="4">
        <v>44.253445454827762</v>
      </c>
      <c r="D10" s="7">
        <v>1.1002592431129221</v>
      </c>
      <c r="E10" s="3">
        <v>18.399999999999999</v>
      </c>
      <c r="F10" s="6">
        <v>3345.5787500000001</v>
      </c>
      <c r="G10" s="15">
        <v>654.83069999999998</v>
      </c>
      <c r="H10" s="15">
        <v>561.52430000000004</v>
      </c>
      <c r="I10" s="15">
        <v>3345.6286</v>
      </c>
      <c r="J10" s="15">
        <v>19.256624410808122</v>
      </c>
      <c r="K10" s="15">
        <v>32.584955886997506</v>
      </c>
      <c r="L10" s="10">
        <v>23085.921900000001</v>
      </c>
      <c r="M10" s="10">
        <v>25207.200000000001</v>
      </c>
      <c r="N10" s="15">
        <v>1203.4337</v>
      </c>
      <c r="O10" s="15">
        <v>11210.4</v>
      </c>
      <c r="P10" s="15">
        <v>4221.8999999999996</v>
      </c>
      <c r="Q10" s="15">
        <v>525879.12222222204</v>
      </c>
      <c r="R10" s="14">
        <v>1557.10176</v>
      </c>
      <c r="S10" s="15">
        <v>30880.9753086419</v>
      </c>
      <c r="T10" s="15">
        <v>11.8</v>
      </c>
      <c r="U10" s="15">
        <v>110.38</v>
      </c>
      <c r="V10" s="15">
        <v>1735.9770000000001</v>
      </c>
    </row>
    <row r="11" spans="1:22">
      <c r="A11" s="9" t="s">
        <v>15</v>
      </c>
      <c r="B11" s="13">
        <v>13715</v>
      </c>
      <c r="C11" s="4">
        <v>44.887582982493456</v>
      </c>
      <c r="D11" s="7">
        <v>1.4329675828586019</v>
      </c>
      <c r="E11" s="3">
        <v>18.3</v>
      </c>
      <c r="F11" s="6">
        <v>3257.3885</v>
      </c>
      <c r="G11" s="15">
        <v>666.52830000000006</v>
      </c>
      <c r="H11" s="15">
        <v>571.91819999999996</v>
      </c>
      <c r="I11" s="15">
        <f>3396108/1000</f>
        <v>3396.1080000000002</v>
      </c>
      <c r="J11" s="15">
        <v>19.737241638526942</v>
      </c>
      <c r="K11" s="15">
        <v>33.799999999999997</v>
      </c>
      <c r="L11" s="10">
        <v>22451.169099999999</v>
      </c>
      <c r="M11" s="10">
        <v>24494</v>
      </c>
      <c r="N11" s="15">
        <v>1202.5170000000001</v>
      </c>
      <c r="O11" s="15">
        <v>11507.9</v>
      </c>
      <c r="P11" s="15">
        <v>3682.8</v>
      </c>
      <c r="Q11" s="15">
        <v>533175.08888888801</v>
      </c>
      <c r="R11" s="14">
        <v>1548.7983899999999</v>
      </c>
      <c r="S11" s="15">
        <v>33913.679012345601</v>
      </c>
      <c r="T11" s="15">
        <v>11.8</v>
      </c>
      <c r="U11" s="15">
        <v>106.84</v>
      </c>
      <c r="V11" s="15">
        <v>1652.7249999999999</v>
      </c>
    </row>
    <row r="12" spans="1:22">
      <c r="A12" s="9" t="s">
        <v>16</v>
      </c>
      <c r="B12" s="13">
        <v>16117</v>
      </c>
      <c r="C12" s="4">
        <v>45.529523342497662</v>
      </c>
      <c r="D12" s="7">
        <v>1.4301067630541953</v>
      </c>
      <c r="E12" s="3">
        <v>18.8</v>
      </c>
      <c r="F12" s="6">
        <v>3276.9527499999999</v>
      </c>
      <c r="G12" s="15">
        <v>675.27869999999996</v>
      </c>
      <c r="H12" s="15">
        <v>579.40070000000003</v>
      </c>
      <c r="I12" s="15">
        <v>3351.2719000000002</v>
      </c>
      <c r="J12" s="15">
        <v>19.906000936849352</v>
      </c>
      <c r="K12" s="15">
        <v>34.089000073453178</v>
      </c>
      <c r="L12" s="10">
        <v>23756.354599999999</v>
      </c>
      <c r="M12" s="10">
        <v>25811.200000000001</v>
      </c>
      <c r="N12" s="15">
        <v>1265.799</v>
      </c>
      <c r="O12" s="15">
        <v>15885.8</v>
      </c>
      <c r="P12" s="15">
        <v>5047.2</v>
      </c>
      <c r="Q12" s="15">
        <v>555099.65802469105</v>
      </c>
      <c r="R12" s="14">
        <v>1540.4950200000001</v>
      </c>
      <c r="S12" s="15">
        <v>42977.925925925898</v>
      </c>
      <c r="T12" s="15">
        <v>14.1</v>
      </c>
      <c r="U12" s="15">
        <v>111.21</v>
      </c>
      <c r="V12" s="15">
        <v>1656.095</v>
      </c>
    </row>
    <row r="13" spans="1:22">
      <c r="A13" s="9" t="s">
        <v>17</v>
      </c>
      <c r="B13" s="13">
        <v>18777</v>
      </c>
      <c r="C13" s="4">
        <v>46.459228892453751</v>
      </c>
      <c r="D13" s="7">
        <v>2.0419839297730835</v>
      </c>
      <c r="E13" s="3">
        <v>23.6</v>
      </c>
      <c r="F13" s="6">
        <v>3390.5284999999999</v>
      </c>
      <c r="G13" s="15">
        <v>705.80769999999995</v>
      </c>
      <c r="H13" s="15">
        <v>609.08219999999994</v>
      </c>
      <c r="I13" s="15">
        <v>3415.9315999999999</v>
      </c>
      <c r="J13" s="15">
        <v>19.843695851049439</v>
      </c>
      <c r="K13" s="15">
        <v>33.98230269706162</v>
      </c>
      <c r="L13" s="10">
        <v>22880.621599999999</v>
      </c>
      <c r="M13" s="10">
        <v>24878.2</v>
      </c>
      <c r="N13" s="15">
        <v>1242.1733999999999</v>
      </c>
      <c r="O13" s="15">
        <v>14497.9</v>
      </c>
      <c r="P13" s="15">
        <v>3956.9</v>
      </c>
      <c r="Q13" s="15">
        <v>558449.13950617204</v>
      </c>
      <c r="R13" s="14">
        <v>1499.0060733333301</v>
      </c>
      <c r="S13" s="15">
        <v>41269.925925925898</v>
      </c>
      <c r="T13" s="15">
        <v>14.1</v>
      </c>
      <c r="U13" s="15">
        <v>120.79</v>
      </c>
      <c r="V13" s="15">
        <v>1743.095</v>
      </c>
    </row>
    <row r="14" spans="1:22">
      <c r="A14" s="9" t="s">
        <v>18</v>
      </c>
      <c r="B14" s="13">
        <v>18926</v>
      </c>
      <c r="C14" s="4">
        <v>47.455925927005005</v>
      </c>
      <c r="D14" s="7">
        <v>2.1453154912632222</v>
      </c>
      <c r="E14" s="3">
        <v>25.1</v>
      </c>
      <c r="F14" s="6">
        <v>3522.2040000000002</v>
      </c>
      <c r="G14" s="16">
        <v>764.6</v>
      </c>
      <c r="H14" s="16">
        <v>677.61339999999996</v>
      </c>
      <c r="I14" s="16">
        <v>3524.4911999999999</v>
      </c>
      <c r="J14" s="16">
        <v>20.925563040869495</v>
      </c>
      <c r="K14" s="16">
        <v>38.200000000000003</v>
      </c>
      <c r="L14" s="10">
        <v>23987.6744</v>
      </c>
      <c r="M14" s="10">
        <v>25905.599999999999</v>
      </c>
      <c r="N14" s="16">
        <v>1282.5</v>
      </c>
      <c r="O14" s="16">
        <v>29021.599999999999</v>
      </c>
      <c r="P14" s="16">
        <v>10174.1</v>
      </c>
      <c r="Q14" s="16">
        <v>555297.60246913496</v>
      </c>
      <c r="R14" s="14">
        <v>1457.51712666666</v>
      </c>
      <c r="S14" s="16">
        <v>34900.148148148102</v>
      </c>
      <c r="T14" s="16">
        <v>14.1</v>
      </c>
      <c r="U14" s="16">
        <v>120.89</v>
      </c>
      <c r="V14" s="16">
        <v>1675.057</v>
      </c>
    </row>
    <row r="15" spans="1:22">
      <c r="A15" s="9" t="s">
        <v>19</v>
      </c>
      <c r="B15" s="13">
        <v>18776</v>
      </c>
      <c r="C15" s="4">
        <v>48.256017594949164</v>
      </c>
      <c r="D15" s="7">
        <v>1.6859678792798816</v>
      </c>
      <c r="E15" s="3">
        <v>12.5</v>
      </c>
      <c r="F15" s="6">
        <v>3587.9662499999999</v>
      </c>
      <c r="G15" s="15">
        <v>760.03599999999994</v>
      </c>
      <c r="H15" s="15">
        <v>711.50739999999996</v>
      </c>
      <c r="I15" s="15">
        <v>3532.2604000000001</v>
      </c>
      <c r="J15" s="15">
        <v>21.144441968320709</v>
      </c>
      <c r="K15" s="15">
        <v>38.59956750565356</v>
      </c>
      <c r="L15" s="10">
        <v>25271.626799999998</v>
      </c>
      <c r="M15" s="10">
        <v>27259.9</v>
      </c>
      <c r="N15" s="15">
        <v>1350.0904</v>
      </c>
      <c r="O15" s="15">
        <v>11250.6</v>
      </c>
      <c r="P15" s="15">
        <v>3734.4</v>
      </c>
      <c r="Q15" s="15">
        <v>527643.64444444398</v>
      </c>
      <c r="R15" s="14">
        <v>1416.02818</v>
      </c>
      <c r="S15" s="15">
        <v>12016.4444444444</v>
      </c>
      <c r="T15" s="15">
        <v>12.9</v>
      </c>
      <c r="U15" s="15">
        <v>117.2</v>
      </c>
      <c r="V15" s="15">
        <v>1648.539</v>
      </c>
    </row>
    <row r="16" spans="1:22">
      <c r="A16" s="9" t="s">
        <v>20</v>
      </c>
      <c r="B16" s="13">
        <v>16987</v>
      </c>
      <c r="C16" s="4">
        <v>48.955141965174207</v>
      </c>
      <c r="D16" s="7">
        <v>1.4487817376339418</v>
      </c>
      <c r="E16" s="3">
        <v>20</v>
      </c>
      <c r="F16" s="6">
        <v>3709.0459999999998</v>
      </c>
      <c r="G16" s="15">
        <v>786.30449999999996</v>
      </c>
      <c r="H16" s="15">
        <v>734.9932</v>
      </c>
      <c r="I16" s="15">
        <v>3560.8200999999999</v>
      </c>
      <c r="J16" s="15">
        <v>21.311524099156586</v>
      </c>
      <c r="K16" s="15">
        <v>38.904579006919491</v>
      </c>
      <c r="L16" s="10">
        <v>24695.035500000002</v>
      </c>
      <c r="M16" s="10">
        <v>26667.7</v>
      </c>
      <c r="N16" s="15">
        <v>1302.8599999999999</v>
      </c>
      <c r="O16" s="15">
        <v>14008.7</v>
      </c>
      <c r="P16" s="15">
        <v>4321.7</v>
      </c>
      <c r="Q16" s="15">
        <v>524991.12222222204</v>
      </c>
      <c r="R16" s="14">
        <v>1466.81923333333</v>
      </c>
      <c r="S16" s="15">
        <v>5212.2222222222399</v>
      </c>
      <c r="T16" s="15">
        <v>12.9</v>
      </c>
      <c r="U16" s="15">
        <v>101.06</v>
      </c>
      <c r="V16" s="15">
        <v>1585.114</v>
      </c>
    </row>
    <row r="17" spans="1:22">
      <c r="A17" s="9" t="s">
        <v>21</v>
      </c>
      <c r="B17" s="13">
        <v>17698</v>
      </c>
      <c r="C17" s="4">
        <v>49.34783359632695</v>
      </c>
      <c r="D17" s="7">
        <v>0.80214583267288475</v>
      </c>
      <c r="E17" s="3">
        <v>19.3</v>
      </c>
      <c r="F17" s="6">
        <v>3767.3427499999998</v>
      </c>
      <c r="G17" s="15">
        <v>806.93949999999995</v>
      </c>
      <c r="H17" s="15">
        <v>730.46339999999998</v>
      </c>
      <c r="I17" s="15">
        <f>3606976.8/1000</f>
        <v>3606.9767999999999</v>
      </c>
      <c r="J17" s="15">
        <v>23.839865435656172</v>
      </c>
      <c r="K17" s="15">
        <v>41.9</v>
      </c>
      <c r="L17" s="10">
        <v>24177.864099999999</v>
      </c>
      <c r="M17" s="10">
        <v>26165.9</v>
      </c>
      <c r="N17" s="15">
        <v>1239.058</v>
      </c>
      <c r="O17" s="15">
        <v>10110.299999999999</v>
      </c>
      <c r="P17" s="15">
        <v>4497.5</v>
      </c>
      <c r="Q17" s="15">
        <v>529338.63333333295</v>
      </c>
      <c r="R17" s="14">
        <v>1517.6102866666599</v>
      </c>
      <c r="S17" s="15">
        <v>2635.3333333333599</v>
      </c>
      <c r="T17" s="15">
        <v>12.9</v>
      </c>
      <c r="U17" s="15">
        <v>92.99</v>
      </c>
      <c r="V17" s="15">
        <v>1595.6320000000001</v>
      </c>
    </row>
    <row r="18" spans="1:22">
      <c r="A18" s="9" t="s">
        <v>22</v>
      </c>
      <c r="B18" s="13">
        <v>19261</v>
      </c>
      <c r="C18" s="4">
        <v>51.259328981322469</v>
      </c>
      <c r="D18" s="7">
        <v>3.8735142876419992</v>
      </c>
      <c r="E18" s="3">
        <v>19.899999999999999</v>
      </c>
      <c r="F18" s="6">
        <v>3875.9319999999998</v>
      </c>
      <c r="G18" s="15">
        <v>810.73929999999996</v>
      </c>
      <c r="H18" s="15">
        <v>781.12660000000005</v>
      </c>
      <c r="I18" s="15">
        <v>3647.4344000000001</v>
      </c>
      <c r="J18" s="15">
        <v>24.380662562119245</v>
      </c>
      <c r="K18" s="15">
        <v>42.850483536073661</v>
      </c>
      <c r="L18" s="10">
        <v>23236.911899999999</v>
      </c>
      <c r="M18" s="10">
        <v>25021.200000000001</v>
      </c>
      <c r="N18" s="15">
        <v>1168.577</v>
      </c>
      <c r="O18" s="15">
        <v>10965.8</v>
      </c>
      <c r="P18" s="15">
        <v>5726.6</v>
      </c>
      <c r="Q18" s="15">
        <v>543600.49382715998</v>
      </c>
      <c r="R18" s="14">
        <v>1568.4013399999999</v>
      </c>
      <c r="S18" s="15">
        <v>9798.3209876543096</v>
      </c>
      <c r="T18" s="15">
        <v>12.4</v>
      </c>
      <c r="U18" s="15">
        <v>102.22</v>
      </c>
      <c r="V18" s="15">
        <v>1592.7840000000001</v>
      </c>
    </row>
    <row r="19" spans="1:22">
      <c r="A19" s="9" t="s">
        <v>23</v>
      </c>
      <c r="B19" s="13">
        <v>20464</v>
      </c>
      <c r="C19" s="4">
        <v>52.449875382785393</v>
      </c>
      <c r="D19" s="7">
        <v>2.322594589360949</v>
      </c>
      <c r="E19" s="3">
        <v>19.899999999999999</v>
      </c>
      <c r="F19" s="6">
        <v>3928.5115000000001</v>
      </c>
      <c r="G19" s="15">
        <v>814.69280000000003</v>
      </c>
      <c r="H19" s="15">
        <v>808.54690000000005</v>
      </c>
      <c r="I19" s="15">
        <v>3686.8757000000001</v>
      </c>
      <c r="J19" s="15">
        <v>25.050817596631358</v>
      </c>
      <c r="K19" s="15">
        <v>44.028321390143944</v>
      </c>
      <c r="L19" s="10">
        <v>22344.770499999999</v>
      </c>
      <c r="M19" s="10">
        <v>24279.1</v>
      </c>
      <c r="N19" s="15">
        <v>1100.5619999999999</v>
      </c>
      <c r="O19" s="15">
        <v>11165.5</v>
      </c>
      <c r="P19" s="15">
        <v>4408.6000000000004</v>
      </c>
      <c r="Q19" s="15">
        <v>559762.33456790098</v>
      </c>
      <c r="R19" s="14">
        <v>1526.3300999999999</v>
      </c>
      <c r="S19" s="15">
        <v>11541.6913580246</v>
      </c>
      <c r="T19" s="15">
        <v>12.4</v>
      </c>
      <c r="U19" s="15">
        <v>111.17</v>
      </c>
      <c r="V19" s="15">
        <v>1625.682</v>
      </c>
    </row>
    <row r="20" spans="1:22">
      <c r="A20" s="9" t="s">
        <v>24</v>
      </c>
      <c r="B20" s="13">
        <v>23214</v>
      </c>
      <c r="C20" s="4">
        <v>53.60538881307599</v>
      </c>
      <c r="D20" s="7">
        <v>2.2030813645552483</v>
      </c>
      <c r="E20" s="3">
        <v>20</v>
      </c>
      <c r="F20" s="6">
        <v>4023.7</v>
      </c>
      <c r="G20" s="15">
        <v>833.75790000000006</v>
      </c>
      <c r="H20" s="15">
        <v>827.59269999999992</v>
      </c>
      <c r="I20" s="15">
        <f>3755543.4/1000</f>
        <v>3755.5434</v>
      </c>
      <c r="J20" s="15">
        <v>25.761083032851584</v>
      </c>
      <c r="K20" s="15">
        <v>46.2</v>
      </c>
      <c r="L20" s="10">
        <v>24376.2991</v>
      </c>
      <c r="M20" s="10">
        <v>26514.5</v>
      </c>
      <c r="N20" s="15">
        <v>1200.8989999999999</v>
      </c>
      <c r="O20" s="15">
        <v>13501.6</v>
      </c>
      <c r="P20" s="15">
        <v>5284.7</v>
      </c>
      <c r="Q20" s="15">
        <v>580738.47160493804</v>
      </c>
      <c r="R20" s="14">
        <v>1484.2588599999999</v>
      </c>
      <c r="S20" s="15">
        <v>13377.987654320899</v>
      </c>
      <c r="T20" s="15">
        <v>12.4</v>
      </c>
      <c r="U20" s="15">
        <v>109.68</v>
      </c>
      <c r="V20" s="15">
        <v>1741.925</v>
      </c>
    </row>
    <row r="21" spans="1:22">
      <c r="A21" s="9" t="s">
        <v>25</v>
      </c>
      <c r="B21" s="13">
        <v>31424</v>
      </c>
      <c r="C21" s="4">
        <v>56.332064391636834</v>
      </c>
      <c r="D21" s="7">
        <v>5.0865699119707175</v>
      </c>
      <c r="E21" s="3">
        <v>20.3</v>
      </c>
      <c r="F21" s="6">
        <v>4129.7962500000003</v>
      </c>
      <c r="G21" s="15">
        <v>850.48649999999998</v>
      </c>
      <c r="H21" s="15">
        <v>866.11149999999998</v>
      </c>
      <c r="I21" s="15">
        <f>3801991.9/1000</f>
        <v>3801.9919</v>
      </c>
      <c r="J21" s="15">
        <v>26.505336278709112</v>
      </c>
      <c r="K21" s="15">
        <v>47.534745900037251</v>
      </c>
      <c r="L21" s="10">
        <v>27771.4611</v>
      </c>
      <c r="M21" s="10">
        <v>30211.4</v>
      </c>
      <c r="N21" s="15">
        <v>1375.528</v>
      </c>
      <c r="O21" s="15">
        <v>25161.200000000001</v>
      </c>
      <c r="P21" s="15">
        <v>8445.5</v>
      </c>
      <c r="Q21" s="15">
        <v>615250.56913580198</v>
      </c>
      <c r="R21" s="14">
        <v>1442.1876199999999</v>
      </c>
      <c r="S21" s="15">
        <v>15498.320987654301</v>
      </c>
      <c r="T21" s="15">
        <v>11.2</v>
      </c>
      <c r="U21" s="15">
        <v>106.16</v>
      </c>
      <c r="V21" s="15">
        <v>1746.348</v>
      </c>
    </row>
    <row r="22" spans="1:22">
      <c r="A22" s="9" t="s">
        <v>26</v>
      </c>
      <c r="B22" s="13">
        <v>31292</v>
      </c>
      <c r="C22" s="4">
        <v>58.315707682628712</v>
      </c>
      <c r="D22" s="7">
        <v>3.5213396001272379</v>
      </c>
      <c r="E22" s="3">
        <v>20.6</v>
      </c>
      <c r="F22" s="6">
        <v>4242.9089999999997</v>
      </c>
      <c r="G22" s="15">
        <v>873.51459999999997</v>
      </c>
      <c r="H22" s="15">
        <v>916.12350000000004</v>
      </c>
      <c r="I22" s="15">
        <f>3867357.8/1000</f>
        <v>3867.3577999999998</v>
      </c>
      <c r="J22" s="15">
        <v>26.870945252445797</v>
      </c>
      <c r="K22" s="15">
        <v>48.190430079351238</v>
      </c>
      <c r="L22" s="10">
        <v>28460.672399999999</v>
      </c>
      <c r="M22" s="10">
        <v>31140.9</v>
      </c>
      <c r="N22" s="15">
        <v>1416.3630000000001</v>
      </c>
      <c r="O22" s="15">
        <v>22673</v>
      </c>
      <c r="P22" s="15">
        <v>7319.2</v>
      </c>
      <c r="Q22" s="15">
        <v>639314.05061728403</v>
      </c>
      <c r="R22" s="14">
        <v>1443.72719333333</v>
      </c>
      <c r="S22" s="15">
        <v>17377.1358024691</v>
      </c>
      <c r="T22" s="15">
        <v>11.2</v>
      </c>
      <c r="U22" s="15">
        <v>108.59</v>
      </c>
      <c r="V22" s="15">
        <v>1724.3520000000001</v>
      </c>
    </row>
    <row r="23" spans="1:22">
      <c r="A23" s="9" t="s">
        <v>27</v>
      </c>
      <c r="B23" s="13">
        <v>29543</v>
      </c>
      <c r="C23" s="4">
        <v>59.119388848812036</v>
      </c>
      <c r="D23" s="7">
        <v>1.3781555572594417</v>
      </c>
      <c r="E23" s="3">
        <v>18.7</v>
      </c>
      <c r="F23" s="6">
        <v>4300.4740000000002</v>
      </c>
      <c r="G23" s="15">
        <v>878.02080000000001</v>
      </c>
      <c r="H23" s="15">
        <v>944.73140000000001</v>
      </c>
      <c r="I23" s="15">
        <f>3917623.5/1000</f>
        <v>3917.6235000000001</v>
      </c>
      <c r="J23" s="15">
        <v>30.187671505985993</v>
      </c>
      <c r="K23" s="15">
        <v>55.3</v>
      </c>
      <c r="L23" s="10">
        <v>32318.658800000001</v>
      </c>
      <c r="M23" s="10">
        <v>35760.300000000003</v>
      </c>
      <c r="N23" s="15">
        <v>1629.0766000000001</v>
      </c>
      <c r="O23" s="15">
        <v>27743.1</v>
      </c>
      <c r="P23" s="15">
        <v>9155.2999999999993</v>
      </c>
      <c r="Q23" s="15">
        <v>661650.58024691301</v>
      </c>
      <c r="R23" s="14">
        <v>1445.26676666666</v>
      </c>
      <c r="S23" s="15">
        <v>19205.543209876501</v>
      </c>
      <c r="T23" s="15">
        <v>11.2</v>
      </c>
      <c r="U23" s="15">
        <v>107.76</v>
      </c>
      <c r="V23" s="15">
        <v>1687.3420000000001</v>
      </c>
    </row>
    <row r="24" spans="1:22">
      <c r="A24" s="9" t="s">
        <v>28</v>
      </c>
      <c r="B24" s="13">
        <v>32729</v>
      </c>
      <c r="C24" s="4">
        <v>60.395179433221259</v>
      </c>
      <c r="D24" s="7">
        <v>2.1579901437611904</v>
      </c>
      <c r="E24" s="3">
        <v>22.1</v>
      </c>
      <c r="F24" s="6">
        <v>4382.0524999999998</v>
      </c>
      <c r="G24" s="15">
        <v>885.53549999999996</v>
      </c>
      <c r="H24" s="15">
        <v>902.66849999999999</v>
      </c>
      <c r="I24" s="15">
        <f>3976.627</f>
        <v>3976.627</v>
      </c>
      <c r="J24" s="15">
        <v>30.607195828413207</v>
      </c>
      <c r="K24" s="15">
        <v>56.068515551973746</v>
      </c>
      <c r="L24" s="10">
        <v>34655.672299999998</v>
      </c>
      <c r="M24" s="10">
        <v>37898.800000000003</v>
      </c>
      <c r="N24" s="15">
        <v>1726.3440000000001</v>
      </c>
      <c r="O24" s="15">
        <v>30874.5</v>
      </c>
      <c r="P24" s="15">
        <v>7525.8</v>
      </c>
      <c r="Q24" s="15">
        <v>680835.50617283897</v>
      </c>
      <c r="R24" s="14">
        <v>1446.8063400000001</v>
      </c>
      <c r="S24" s="15">
        <v>24287.592592592599</v>
      </c>
      <c r="T24" s="15">
        <v>12.4</v>
      </c>
      <c r="U24" s="15">
        <v>112.3</v>
      </c>
      <c r="V24" s="15">
        <v>1671.886</v>
      </c>
    </row>
    <row r="25" spans="1:22">
      <c r="A25" s="9" t="s">
        <v>29</v>
      </c>
      <c r="B25" s="13">
        <v>36976</v>
      </c>
      <c r="C25" s="4">
        <v>63.156114094372981</v>
      </c>
      <c r="D25" s="7">
        <v>4.5714487266396375</v>
      </c>
      <c r="E25" s="3">
        <v>24</v>
      </c>
      <c r="F25" s="6">
        <v>4482.33</v>
      </c>
      <c r="G25" s="15">
        <v>896.09530000000007</v>
      </c>
      <c r="H25" s="15">
        <v>902.99069999999995</v>
      </c>
      <c r="I25" s="15">
        <f>4043.1273</f>
        <v>4043.1273000000001</v>
      </c>
      <c r="J25" s="15">
        <v>30.779244461841582</v>
      </c>
      <c r="K25" s="15">
        <v>56.383686910145656</v>
      </c>
      <c r="L25" s="10">
        <v>35096.035900000003</v>
      </c>
      <c r="M25" s="10">
        <v>38739.4</v>
      </c>
      <c r="N25" s="15">
        <v>1745.3396</v>
      </c>
      <c r="O25" s="15">
        <v>38914.800000000003</v>
      </c>
      <c r="P25" s="15">
        <v>9223.7999999999993</v>
      </c>
      <c r="Q25" s="15">
        <v>700786.62098765397</v>
      </c>
      <c r="R25" s="14">
        <v>1436.2329233333301</v>
      </c>
      <c r="S25" s="15">
        <v>23537.148148148099</v>
      </c>
      <c r="T25" s="15">
        <v>12.4</v>
      </c>
      <c r="U25" s="15">
        <v>108.62</v>
      </c>
      <c r="V25" s="15">
        <v>1630.6880000000001</v>
      </c>
    </row>
    <row r="26" spans="1:22">
      <c r="A26" s="9" t="s">
        <v>30</v>
      </c>
      <c r="B26" s="13">
        <v>35730</v>
      </c>
      <c r="C26" s="4">
        <v>64.86365954946919</v>
      </c>
      <c r="D26" s="7">
        <v>2.7036898637314177</v>
      </c>
      <c r="E26" s="3">
        <v>24.9</v>
      </c>
      <c r="F26" s="6">
        <v>4606.9359999999997</v>
      </c>
      <c r="G26" s="16">
        <v>975.8</v>
      </c>
      <c r="H26" s="16">
        <v>910.4</v>
      </c>
      <c r="I26" s="16">
        <v>4139</v>
      </c>
      <c r="J26" s="16">
        <v>36.320304634845414</v>
      </c>
      <c r="K26" s="16">
        <v>68</v>
      </c>
      <c r="L26" s="10">
        <v>34969.2575</v>
      </c>
      <c r="M26" s="10">
        <v>38040.800000000003</v>
      </c>
      <c r="N26" s="16">
        <v>1707.5</v>
      </c>
      <c r="O26" s="16">
        <v>40703.4</v>
      </c>
      <c r="P26" s="16">
        <v>10512.8</v>
      </c>
      <c r="Q26" s="16">
        <v>720079.27283950604</v>
      </c>
      <c r="R26" s="14">
        <v>1425.65950666666</v>
      </c>
      <c r="S26" s="16">
        <v>20258.259259259201</v>
      </c>
      <c r="T26" s="16">
        <v>12.4</v>
      </c>
      <c r="U26" s="16">
        <v>107.23</v>
      </c>
      <c r="V26" s="16">
        <v>1591.0129999999999</v>
      </c>
    </row>
    <row r="27" spans="1:22">
      <c r="A27" s="9" t="s">
        <v>31</v>
      </c>
      <c r="B27" s="13">
        <v>35037</v>
      </c>
      <c r="C27" s="4">
        <v>66.954303439313648</v>
      </c>
      <c r="D27" s="7">
        <v>3.2231358889795558</v>
      </c>
      <c r="E27" s="3">
        <v>22.5</v>
      </c>
      <c r="F27" s="6">
        <v>4604.9830000000002</v>
      </c>
      <c r="G27" s="15">
        <v>909.23419999999999</v>
      </c>
      <c r="H27" s="15">
        <v>960.71730000000002</v>
      </c>
      <c r="I27" s="15">
        <f>4134251.5/1000</f>
        <v>4134.2515000000003</v>
      </c>
      <c r="J27" s="15">
        <v>36.862109590701039</v>
      </c>
      <c r="K27" s="15">
        <v>69.014384030326553</v>
      </c>
      <c r="L27" s="10">
        <v>37205.150099999999</v>
      </c>
      <c r="M27" s="10">
        <v>40550.800000000003</v>
      </c>
      <c r="N27" s="15">
        <v>2001.9954</v>
      </c>
      <c r="O27" s="15">
        <v>59634</v>
      </c>
      <c r="P27" s="15">
        <v>5735</v>
      </c>
      <c r="Q27" s="15">
        <v>739113.565432098</v>
      </c>
      <c r="R27" s="14">
        <v>1415.08609</v>
      </c>
      <c r="S27" s="15">
        <v>7780.4074074073997</v>
      </c>
      <c r="T27" s="15">
        <v>10.6</v>
      </c>
      <c r="U27" s="15">
        <v>100.65</v>
      </c>
      <c r="V27" s="15">
        <v>1485.905</v>
      </c>
    </row>
    <row r="28" spans="1:22">
      <c r="A28" s="9" t="s">
        <v>32</v>
      </c>
      <c r="B28" s="13">
        <v>35461</v>
      </c>
      <c r="C28" s="4">
        <v>67.649833737875298</v>
      </c>
      <c r="D28" s="7">
        <v>1.038813433690744</v>
      </c>
      <c r="E28" s="3">
        <v>24.7</v>
      </c>
      <c r="F28" s="6">
        <v>4669.7910000000002</v>
      </c>
      <c r="G28" s="15">
        <v>908.0145</v>
      </c>
      <c r="H28" s="15">
        <v>943.54079999999999</v>
      </c>
      <c r="I28" s="15">
        <f>4173600.5/1000</f>
        <v>4173.6004999999996</v>
      </c>
      <c r="J28" s="15">
        <v>37.053681374907583</v>
      </c>
      <c r="K28" s="15">
        <v>69.373050662036121</v>
      </c>
      <c r="L28" s="10">
        <v>39987.439200000001</v>
      </c>
      <c r="M28" s="10">
        <v>42855.6</v>
      </c>
      <c r="N28" s="15">
        <v>2083.6441999999997</v>
      </c>
      <c r="O28" s="15">
        <v>139737</v>
      </c>
      <c r="P28" s="15">
        <v>18063</v>
      </c>
      <c r="Q28" s="15">
        <v>756789.21358024701</v>
      </c>
      <c r="R28" s="14">
        <v>1462.1867666666601</v>
      </c>
      <c r="S28" s="15">
        <v>4447.5185185185101</v>
      </c>
      <c r="T28" s="15">
        <v>10.6</v>
      </c>
      <c r="U28" s="15">
        <v>98.78</v>
      </c>
      <c r="V28" s="15">
        <v>1416.143</v>
      </c>
    </row>
    <row r="29" spans="1:22">
      <c r="A29" s="9" t="s">
        <v>33</v>
      </c>
      <c r="B29" s="13">
        <v>35797</v>
      </c>
      <c r="C29" s="4">
        <v>69.677269026298731</v>
      </c>
      <c r="D29" s="7">
        <v>2.9969553159275852</v>
      </c>
      <c r="E29" s="3">
        <v>25</v>
      </c>
      <c r="F29" s="6">
        <v>4729.5304999999998</v>
      </c>
      <c r="G29" s="15">
        <v>917.71759999999995</v>
      </c>
      <c r="H29" s="15">
        <v>985.99669999999992</v>
      </c>
      <c r="I29" s="15">
        <f>4227629.3/1000</f>
        <v>4227.6292999999996</v>
      </c>
      <c r="J29" s="15">
        <v>39.114295931261367</v>
      </c>
      <c r="K29" s="15">
        <v>80.099999999999994</v>
      </c>
      <c r="L29" s="10">
        <v>44801.252500000002</v>
      </c>
      <c r="M29" s="10">
        <v>48916.6</v>
      </c>
      <c r="N29" s="15">
        <v>2327.5920000000001</v>
      </c>
      <c r="O29" s="15">
        <v>46136</v>
      </c>
      <c r="P29" s="15">
        <v>9368</v>
      </c>
      <c r="Q29" s="15">
        <v>773506.32098765403</v>
      </c>
      <c r="R29" s="14">
        <v>1509.28744333333</v>
      </c>
      <c r="S29" s="15">
        <v>3589.0740740740598</v>
      </c>
      <c r="T29" s="15">
        <v>10.6</v>
      </c>
      <c r="U29" s="15">
        <v>100.78</v>
      </c>
      <c r="V29" s="15">
        <v>1342.7</v>
      </c>
    </row>
    <row r="30" spans="1:22">
      <c r="A30" s="9" t="s">
        <v>34</v>
      </c>
      <c r="B30" s="13">
        <v>32713</v>
      </c>
      <c r="C30" s="4">
        <v>71.312562492514218</v>
      </c>
      <c r="D30" s="7">
        <v>2.3469540196793037</v>
      </c>
      <c r="E30" s="3">
        <v>24.9</v>
      </c>
      <c r="F30" s="6">
        <v>4796.7389999999996</v>
      </c>
      <c r="G30" s="15">
        <v>958.04650000000004</v>
      </c>
      <c r="H30" s="15">
        <v>1037.2245</v>
      </c>
      <c r="I30" s="15">
        <f>4303376/1000</f>
        <v>4303.3760000000002</v>
      </c>
      <c r="J30" s="15">
        <v>40.105688963530312</v>
      </c>
      <c r="K30" s="15">
        <v>82.130218875070554</v>
      </c>
      <c r="L30" s="10">
        <v>50327.814899999998</v>
      </c>
      <c r="M30" s="10">
        <v>55329.3</v>
      </c>
      <c r="N30" s="15">
        <v>2647.5282999999999</v>
      </c>
      <c r="O30" s="15">
        <v>121112</v>
      </c>
      <c r="P30" s="15">
        <v>22507</v>
      </c>
      <c r="Q30" s="15">
        <v>789335.66296296194</v>
      </c>
      <c r="R30" s="14">
        <v>1556.3881200000001</v>
      </c>
      <c r="S30" s="15">
        <v>8438.9999999999909</v>
      </c>
      <c r="T30" s="15">
        <v>10.4</v>
      </c>
      <c r="U30" s="15">
        <v>104.97</v>
      </c>
      <c r="V30" s="15">
        <v>1284.348</v>
      </c>
    </row>
    <row r="31" spans="1:22">
      <c r="A31" s="9" t="s">
        <v>35</v>
      </c>
      <c r="B31" s="13">
        <v>31807</v>
      </c>
      <c r="C31" s="4">
        <v>72.597582658759009</v>
      </c>
      <c r="D31" s="7">
        <v>1.801954832824415</v>
      </c>
      <c r="E31" s="3">
        <v>22.6</v>
      </c>
      <c r="F31" s="6">
        <v>4918.2420000000002</v>
      </c>
      <c r="G31" s="15">
        <v>963.64300000000003</v>
      </c>
      <c r="H31" s="15">
        <v>1022.7974</v>
      </c>
      <c r="I31" s="15">
        <f>4379070.4/1000</f>
        <v>4379.0704000000005</v>
      </c>
      <c r="J31" s="15">
        <v>40.767728945934032</v>
      </c>
      <c r="K31" s="15">
        <v>83.485973883002444</v>
      </c>
      <c r="L31" s="10">
        <v>53276.864000000001</v>
      </c>
      <c r="M31" s="10">
        <v>59281.5</v>
      </c>
      <c r="N31" s="15">
        <v>2923.9789999999998</v>
      </c>
      <c r="O31" s="15">
        <v>55315</v>
      </c>
      <c r="P31" s="15">
        <v>14896</v>
      </c>
      <c r="Q31" s="15">
        <v>804082.60740740702</v>
      </c>
      <c r="R31" s="14">
        <v>1512.4661699999999</v>
      </c>
      <c r="S31" s="15">
        <v>10104</v>
      </c>
      <c r="T31" s="15">
        <v>10.4</v>
      </c>
      <c r="U31" s="15">
        <v>111.55</v>
      </c>
      <c r="V31" s="15">
        <v>1345.048</v>
      </c>
    </row>
    <row r="32" spans="1:22">
      <c r="A32" s="9" t="s">
        <v>36</v>
      </c>
      <c r="B32" s="13">
        <v>31775</v>
      </c>
      <c r="C32" s="4">
        <v>73.459269128406945</v>
      </c>
      <c r="D32" s="7">
        <v>1.1869354847505731</v>
      </c>
      <c r="E32" s="3">
        <v>21.3</v>
      </c>
      <c r="F32" s="6">
        <v>5063.9645</v>
      </c>
      <c r="G32" s="15">
        <v>961.23530000000005</v>
      </c>
      <c r="H32" s="15">
        <v>1036.0945999999999</v>
      </c>
      <c r="I32" s="15">
        <f>4458145.1/1000</f>
        <v>4458.1450999999997</v>
      </c>
      <c r="J32" s="15">
        <v>37.511259473098328</v>
      </c>
      <c r="K32" s="15">
        <v>85.8</v>
      </c>
      <c r="L32" s="10">
        <v>55898.276599999997</v>
      </c>
      <c r="M32" s="10">
        <v>61707.199999999997</v>
      </c>
      <c r="N32" s="15">
        <v>3013.5529999999999</v>
      </c>
      <c r="O32" s="15">
        <v>47614</v>
      </c>
      <c r="P32" s="15">
        <v>11189</v>
      </c>
      <c r="Q32" s="15">
        <v>817817.92962962901</v>
      </c>
      <c r="R32" s="14">
        <v>1468.54422</v>
      </c>
      <c r="S32" s="15">
        <v>11818</v>
      </c>
      <c r="T32" s="15">
        <v>10.4</v>
      </c>
      <c r="U32" s="15">
        <v>105.61</v>
      </c>
      <c r="V32" s="15">
        <v>1348.4639999999999</v>
      </c>
    </row>
    <row r="33" spans="1:22">
      <c r="A33" s="9" t="s">
        <v>37</v>
      </c>
      <c r="B33" s="13">
        <v>30346</v>
      </c>
      <c r="C33" s="4">
        <v>74.516490660741496</v>
      </c>
      <c r="D33" s="7">
        <v>1.4391941886687354</v>
      </c>
      <c r="E33" s="3">
        <v>21</v>
      </c>
      <c r="F33" s="6">
        <v>5137.7974999999997</v>
      </c>
      <c r="G33" s="15">
        <v>952.60199999999998</v>
      </c>
      <c r="H33" s="15">
        <v>1046.663</v>
      </c>
      <c r="I33" s="15">
        <f>4534955.1/1000</f>
        <v>4534.9550999999992</v>
      </c>
      <c r="J33" s="15">
        <v>38.11032104441054</v>
      </c>
      <c r="K33" s="15">
        <v>87.170241456580513</v>
      </c>
      <c r="L33" s="10">
        <v>66399.625599999999</v>
      </c>
      <c r="M33" s="10">
        <v>72997.600000000006</v>
      </c>
      <c r="N33" s="15">
        <v>3563.627</v>
      </c>
      <c r="O33" s="15">
        <v>91651</v>
      </c>
      <c r="P33" s="15">
        <v>18067</v>
      </c>
      <c r="Q33" s="15">
        <v>829392.251851851</v>
      </c>
      <c r="R33" s="14">
        <v>1424.6222700000001</v>
      </c>
      <c r="S33" s="15">
        <v>13525.5925925925</v>
      </c>
      <c r="T33" s="15">
        <v>10.3</v>
      </c>
      <c r="U33" s="15">
        <v>106.75</v>
      </c>
      <c r="V33" s="15">
        <v>1314.402</v>
      </c>
    </row>
    <row r="34" spans="1:22">
      <c r="A34" s="9" t="s">
        <v>38</v>
      </c>
      <c r="B34" s="13">
        <v>30126</v>
      </c>
      <c r="C34" s="4">
        <v>75.719049715269691</v>
      </c>
      <c r="D34" s="7">
        <v>1.6138160075240382</v>
      </c>
      <c r="E34" s="3">
        <v>21.8</v>
      </c>
      <c r="F34" s="6">
        <v>5307.1260000000002</v>
      </c>
      <c r="G34" s="15">
        <v>967.18899999999996</v>
      </c>
      <c r="H34" s="15">
        <v>1056.4976000000001</v>
      </c>
      <c r="I34" s="15">
        <f>4646009.5/1000</f>
        <v>4646.0095000000001</v>
      </c>
      <c r="J34" s="15">
        <v>39.167124334764715</v>
      </c>
      <c r="K34" s="15">
        <v>89.587481602233751</v>
      </c>
      <c r="L34" s="10">
        <v>70629.951799999995</v>
      </c>
      <c r="M34" s="10">
        <v>78424.100000000006</v>
      </c>
      <c r="N34" s="15">
        <v>3776.3960000000002</v>
      </c>
      <c r="O34" s="15">
        <v>69232</v>
      </c>
      <c r="P34" s="15">
        <v>15419</v>
      </c>
      <c r="Q34" s="15">
        <v>841966.36296296294</v>
      </c>
      <c r="R34" s="14">
        <v>1435.82569333333</v>
      </c>
      <c r="S34" s="15">
        <v>15379.148148148101</v>
      </c>
      <c r="T34" s="15">
        <v>10.3</v>
      </c>
      <c r="U34" s="15">
        <v>107.07</v>
      </c>
      <c r="V34" s="15">
        <v>1277.4169999999999</v>
      </c>
    </row>
    <row r="35" spans="1:22">
      <c r="A35" s="9" t="s">
        <v>39</v>
      </c>
      <c r="B35" s="13">
        <v>29498</v>
      </c>
      <c r="C35" s="4">
        <v>76.121684412256826</v>
      </c>
      <c r="D35" s="7">
        <v>0.53174821725996413</v>
      </c>
      <c r="E35" s="3">
        <v>21.4</v>
      </c>
      <c r="F35" s="6">
        <v>5507.6930000000002</v>
      </c>
      <c r="G35" s="15">
        <v>993.42049999999995</v>
      </c>
      <c r="H35" s="15">
        <v>1079.2431000000001</v>
      </c>
      <c r="I35" s="15">
        <f>4742836.7/1000</f>
        <v>4742.8366999999998</v>
      </c>
      <c r="J35" s="15">
        <v>37.713673423047616</v>
      </c>
      <c r="K35" s="15">
        <v>86.7</v>
      </c>
      <c r="L35" s="10">
        <v>77966.4997</v>
      </c>
      <c r="M35" s="10">
        <v>86957.1</v>
      </c>
      <c r="N35" s="15">
        <v>4258.6859999999997</v>
      </c>
      <c r="O35" s="15">
        <v>112892</v>
      </c>
      <c r="P35" s="15">
        <v>27114</v>
      </c>
      <c r="Q35" s="15">
        <v>854390.885185185</v>
      </c>
      <c r="R35" s="14">
        <v>1447.02911666666</v>
      </c>
      <c r="S35" s="15">
        <v>17323.259259259201</v>
      </c>
      <c r="T35" s="15">
        <v>10.3</v>
      </c>
      <c r="U35" s="15">
        <v>107.94</v>
      </c>
      <c r="V35" s="15">
        <v>1221.588</v>
      </c>
    </row>
    <row r="36" spans="1:22">
      <c r="A36" s="9" t="s">
        <v>40</v>
      </c>
      <c r="B36" s="13">
        <v>29755</v>
      </c>
      <c r="C36" s="4">
        <v>77.008368098326429</v>
      </c>
      <c r="D36" s="7">
        <v>1.1648240483848715</v>
      </c>
      <c r="E36" s="3">
        <v>22.3</v>
      </c>
      <c r="F36" s="6">
        <v>5605.7150000000001</v>
      </c>
      <c r="G36" s="15">
        <v>996.23410000000001</v>
      </c>
      <c r="H36" s="15">
        <v>1088.2619999999999</v>
      </c>
      <c r="I36" s="15">
        <f>4814203.9/1000</f>
        <v>4814.2039000000004</v>
      </c>
      <c r="J36" s="15">
        <v>38.061977675932617</v>
      </c>
      <c r="K36" s="15">
        <v>87.500716980984279</v>
      </c>
      <c r="L36" s="10">
        <v>74734.862999999998</v>
      </c>
      <c r="M36" s="10">
        <v>83641.5</v>
      </c>
      <c r="N36" s="15">
        <v>4113.915</v>
      </c>
      <c r="O36" s="15">
        <v>84922</v>
      </c>
      <c r="P36" s="15">
        <v>21438</v>
      </c>
      <c r="Q36" s="15">
        <v>862935.90740740695</v>
      </c>
      <c r="R36" s="14">
        <v>1458.23254</v>
      </c>
      <c r="S36" s="15">
        <v>22705.530864197499</v>
      </c>
      <c r="T36" s="15">
        <v>10.5</v>
      </c>
      <c r="U36" s="15">
        <v>104.45</v>
      </c>
      <c r="V36" s="15">
        <v>1243.068</v>
      </c>
    </row>
    <row r="37" spans="1:22">
      <c r="A37" s="9" t="s">
        <v>41</v>
      </c>
      <c r="B37" s="13">
        <v>29506</v>
      </c>
      <c r="C37" s="4">
        <v>77.053968361614011</v>
      </c>
      <c r="D37" s="7">
        <v>5.9214685901864961E-2</v>
      </c>
      <c r="E37" s="3">
        <v>25.1</v>
      </c>
      <c r="F37" s="6">
        <v>5752.8410000000003</v>
      </c>
      <c r="G37" s="15">
        <v>1026.4853000000001</v>
      </c>
      <c r="H37" s="15">
        <v>1130.5363</v>
      </c>
      <c r="I37" s="15">
        <f>4890960.2/1000</f>
        <v>4890.9602000000004</v>
      </c>
      <c r="J37" s="15">
        <v>38.075980346012372</v>
      </c>
      <c r="K37" s="15">
        <v>87.532907732659311</v>
      </c>
      <c r="L37" s="10">
        <v>72090.1005</v>
      </c>
      <c r="M37" s="10">
        <v>80986.5</v>
      </c>
      <c r="N37" s="15">
        <v>4064.6990000000001</v>
      </c>
      <c r="O37" s="15">
        <v>54697</v>
      </c>
      <c r="P37" s="15">
        <v>11826</v>
      </c>
      <c r="Q37" s="15">
        <v>877858.68518518505</v>
      </c>
      <c r="R37" s="14">
        <v>1465.19743666666</v>
      </c>
      <c r="S37" s="15">
        <v>22320.049382715999</v>
      </c>
      <c r="T37" s="15">
        <v>10.5</v>
      </c>
      <c r="U37" s="15">
        <v>105.92</v>
      </c>
      <c r="V37" s="15">
        <v>1298.713</v>
      </c>
    </row>
    <row r="38" spans="1:22">
      <c r="A38" s="9" t="s">
        <v>42</v>
      </c>
      <c r="B38" s="13">
        <v>30266</v>
      </c>
      <c r="C38" s="4">
        <v>77.609026321406176</v>
      </c>
      <c r="D38" s="7">
        <v>0.72034960897442435</v>
      </c>
      <c r="E38" s="3">
        <v>25.2</v>
      </c>
      <c r="F38" s="6">
        <v>5947.8535000000002</v>
      </c>
      <c r="G38" s="16">
        <v>1184.9000000000001</v>
      </c>
      <c r="H38" s="16">
        <v>1109.5</v>
      </c>
      <c r="I38" s="16">
        <v>5408.2</v>
      </c>
      <c r="J38" s="16">
        <v>36.586801585075925</v>
      </c>
      <c r="K38" s="16">
        <v>88.8</v>
      </c>
      <c r="L38" s="10">
        <v>70788.896200000003</v>
      </c>
      <c r="M38" s="10">
        <v>79015.3</v>
      </c>
      <c r="N38" s="16">
        <v>3866</v>
      </c>
      <c r="O38" s="16">
        <v>81433</v>
      </c>
      <c r="P38" s="16">
        <v>14120</v>
      </c>
      <c r="Q38" s="16">
        <v>895429.30740740697</v>
      </c>
      <c r="R38" s="14">
        <v>1472.16233333333</v>
      </c>
      <c r="S38" s="16">
        <v>19514.4197530864</v>
      </c>
      <c r="T38" s="16">
        <v>10.5</v>
      </c>
      <c r="U38" s="16">
        <v>104.08</v>
      </c>
      <c r="V38" s="16">
        <v>1336.56</v>
      </c>
    </row>
    <row r="39" spans="1:22">
      <c r="A39" s="9" t="s">
        <v>43</v>
      </c>
      <c r="B39" s="13">
        <v>30991</v>
      </c>
      <c r="C39" s="4">
        <v>78.725498221697734</v>
      </c>
      <c r="D39" s="7">
        <v>1.4385851146590189</v>
      </c>
      <c r="E39" s="3">
        <v>25.31</v>
      </c>
      <c r="F39" s="6">
        <v>6026.3559999999998</v>
      </c>
      <c r="G39" s="15">
        <v>1112.684</v>
      </c>
      <c r="H39" s="15">
        <v>1188.4391000000001</v>
      </c>
      <c r="I39" s="15">
        <f>5044760.3/1000</f>
        <v>5044.7602999999999</v>
      </c>
      <c r="J39" s="15">
        <v>37.11136908943557</v>
      </c>
      <c r="K39" s="15">
        <v>90.073180282753597</v>
      </c>
      <c r="L39" s="10">
        <v>66685.073799999998</v>
      </c>
      <c r="M39" s="10">
        <v>74160</v>
      </c>
      <c r="N39" s="15">
        <v>3616.5450000000001</v>
      </c>
      <c r="O39" s="15">
        <v>27826</v>
      </c>
      <c r="P39" s="15">
        <v>7389</v>
      </c>
      <c r="Q39" s="15">
        <v>925299.49259259203</v>
      </c>
      <c r="R39" s="14">
        <v>1479.1272300000001</v>
      </c>
      <c r="S39" s="15">
        <v>7944.7901234567898</v>
      </c>
      <c r="T39" s="15">
        <v>10.7</v>
      </c>
      <c r="U39" s="15">
        <v>103.95</v>
      </c>
      <c r="V39" s="15">
        <v>1299.175</v>
      </c>
    </row>
    <row r="40" spans="1:22">
      <c r="A40" s="9" t="s">
        <v>44</v>
      </c>
      <c r="B40" s="13">
        <v>32941</v>
      </c>
      <c r="C40" s="4">
        <v>79.273883110133696</v>
      </c>
      <c r="D40" s="7">
        <v>0.69657849213180523</v>
      </c>
      <c r="E40" s="3">
        <v>23.39</v>
      </c>
      <c r="F40" s="6">
        <v>6035.0344999999998</v>
      </c>
      <c r="G40" s="15">
        <v>1110.0946000000001</v>
      </c>
      <c r="H40" s="15">
        <v>1206.5834</v>
      </c>
      <c r="I40" s="15">
        <f>5076909.4/1000</f>
        <v>5076.9094000000005</v>
      </c>
      <c r="J40" s="15">
        <v>37.576871449828367</v>
      </c>
      <c r="K40" s="15">
        <v>91.203003273887688</v>
      </c>
      <c r="L40" s="10">
        <v>69077.571299999996</v>
      </c>
      <c r="M40" s="10">
        <v>76767.600000000006</v>
      </c>
      <c r="N40" s="15">
        <v>3689.9180000000001</v>
      </c>
      <c r="O40" s="15">
        <v>146774</v>
      </c>
      <c r="P40" s="15">
        <v>20104</v>
      </c>
      <c r="Q40" s="15">
        <v>940927.01481481397</v>
      </c>
      <c r="R40" s="14">
        <v>1532.3206933333299</v>
      </c>
      <c r="S40" s="15">
        <v>5056.7530864197597</v>
      </c>
      <c r="T40" s="15">
        <v>10.7</v>
      </c>
      <c r="U40" s="15">
        <v>105.91</v>
      </c>
      <c r="V40" s="15">
        <v>1288.913</v>
      </c>
    </row>
    <row r="41" spans="1:22">
      <c r="A41" s="9" t="s">
        <v>45</v>
      </c>
      <c r="B41" s="13">
        <v>32584</v>
      </c>
      <c r="C41" s="4">
        <v>79.895295964718471</v>
      </c>
      <c r="D41" s="7">
        <v>0.7838809330450669</v>
      </c>
      <c r="E41" s="3">
        <v>23.86</v>
      </c>
      <c r="F41" s="6">
        <v>6180.8580000000002</v>
      </c>
      <c r="G41" s="15">
        <v>1159.4000000000001</v>
      </c>
      <c r="H41" s="15">
        <v>1238.5999999999999</v>
      </c>
      <c r="I41" s="15">
        <v>5486.6</v>
      </c>
      <c r="J41" s="15">
        <v>39.206477256974509</v>
      </c>
      <c r="K41" s="15">
        <v>92.1</v>
      </c>
      <c r="L41" s="10">
        <v>65844.771099999998</v>
      </c>
      <c r="M41" s="10">
        <v>72969</v>
      </c>
      <c r="N41" s="15">
        <v>3484.7</v>
      </c>
      <c r="O41" s="15">
        <v>62899</v>
      </c>
      <c r="P41" s="15">
        <v>14119</v>
      </c>
      <c r="Q41" s="15">
        <v>951963.592592592</v>
      </c>
      <c r="R41" s="14">
        <v>1585.51415666666</v>
      </c>
      <c r="S41" s="15">
        <v>4506.4567901234605</v>
      </c>
      <c r="T41" s="15">
        <v>10.7</v>
      </c>
      <c r="U41" s="15">
        <v>108.59</v>
      </c>
      <c r="V41" s="15">
        <v>1277.857</v>
      </c>
    </row>
    <row r="42" spans="1:22">
      <c r="A42" s="9" t="s">
        <v>46</v>
      </c>
      <c r="B42" s="13">
        <v>31419</v>
      </c>
      <c r="C42" s="4">
        <v>81.900747264991381</v>
      </c>
      <c r="D42" s="7">
        <v>2.5100993444701736</v>
      </c>
      <c r="E42" s="3">
        <v>25.04</v>
      </c>
      <c r="F42" s="6">
        <v>6292.5510000000004</v>
      </c>
      <c r="G42" s="15">
        <v>1081.9455</v>
      </c>
      <c r="H42" s="15">
        <v>1208.4586000000002</v>
      </c>
      <c r="I42" s="15">
        <f>5263306.7/1000</f>
        <v>5263.3067000000001</v>
      </c>
      <c r="J42" s="15">
        <v>40.044464052084564</v>
      </c>
      <c r="K42" s="15">
        <v>94.068516154200168</v>
      </c>
      <c r="L42" s="10">
        <v>67890.819799999997</v>
      </c>
      <c r="M42" s="10">
        <v>74526.100000000006</v>
      </c>
      <c r="N42" s="15">
        <v>3484.288</v>
      </c>
      <c r="O42" s="15">
        <v>31442</v>
      </c>
      <c r="P42" s="15">
        <v>11474</v>
      </c>
      <c r="Q42" s="15">
        <v>956390.67777777696</v>
      </c>
      <c r="R42" s="14">
        <v>1638.7076199999999</v>
      </c>
      <c r="S42" s="15">
        <v>9598.0987654320907</v>
      </c>
      <c r="T42" s="15">
        <v>9.5</v>
      </c>
      <c r="U42" s="15">
        <v>103.6</v>
      </c>
      <c r="V42" s="15">
        <v>1312.989</v>
      </c>
    </row>
    <row r="43" spans="1:22">
      <c r="A43" s="9" t="s">
        <v>47</v>
      </c>
      <c r="B43" s="13">
        <v>31309</v>
      </c>
      <c r="C43" s="4">
        <v>83.245139087965626</v>
      </c>
      <c r="D43" s="7">
        <v>1.6414890802210147</v>
      </c>
      <c r="E43" s="3">
        <v>26.69</v>
      </c>
      <c r="F43" s="6">
        <v>6407.6504999999997</v>
      </c>
      <c r="G43" s="15">
        <v>1101.1018999999999</v>
      </c>
      <c r="H43" s="15">
        <v>1239.4561000000001</v>
      </c>
      <c r="I43" s="15">
        <f>5332445.7/1000</f>
        <v>5332.4457000000002</v>
      </c>
      <c r="J43" s="15">
        <v>40.90219118220422</v>
      </c>
      <c r="K43" s="15">
        <v>96.083404361733983</v>
      </c>
      <c r="L43" s="10">
        <v>68528.367400000003</v>
      </c>
      <c r="M43" s="10">
        <v>73905.69</v>
      </c>
      <c r="N43" s="15">
        <v>3398.674</v>
      </c>
      <c r="O43" s="15">
        <v>31284</v>
      </c>
      <c r="P43" s="15">
        <v>11324</v>
      </c>
      <c r="Q43" s="15">
        <v>959759.27777777705</v>
      </c>
      <c r="R43" s="14">
        <v>1589.04315666666</v>
      </c>
      <c r="S43" s="15">
        <v>11245.1358024691</v>
      </c>
      <c r="T43" s="15">
        <v>9.5</v>
      </c>
      <c r="U43" s="15">
        <v>99.99</v>
      </c>
      <c r="V43" s="15">
        <v>1297.0050000000001</v>
      </c>
    </row>
    <row r="44" spans="1:22">
      <c r="A44" s="9" t="s">
        <v>48</v>
      </c>
      <c r="B44" s="13">
        <v>31696</v>
      </c>
      <c r="C44" s="4">
        <v>83.88918411608266</v>
      </c>
      <c r="D44" s="7">
        <v>0.77367283564324651</v>
      </c>
      <c r="E44" s="3">
        <v>27.43</v>
      </c>
      <c r="F44" s="6">
        <v>6538.1639999999998</v>
      </c>
      <c r="G44" s="15">
        <v>1153.8</v>
      </c>
      <c r="H44" s="15">
        <v>1289.5999999999999</v>
      </c>
      <c r="I44" s="15">
        <v>5784.7</v>
      </c>
      <c r="J44" s="15">
        <v>37.821035529578005</v>
      </c>
      <c r="K44" s="15">
        <v>93.8</v>
      </c>
      <c r="L44" s="10">
        <v>66969.379199999996</v>
      </c>
      <c r="M44" s="10">
        <v>71685.8</v>
      </c>
      <c r="N44" s="15">
        <v>3294.5</v>
      </c>
      <c r="O44" s="15">
        <v>29916</v>
      </c>
      <c r="P44" s="15">
        <v>10642</v>
      </c>
      <c r="Q44" s="15">
        <v>960050.84444444405</v>
      </c>
      <c r="R44" s="14">
        <v>1539.3786933333299</v>
      </c>
      <c r="S44" s="15">
        <v>12751.7654320987</v>
      </c>
      <c r="T44" s="15">
        <v>9.5</v>
      </c>
      <c r="U44" s="15">
        <v>94.17</v>
      </c>
      <c r="V44" s="15">
        <v>1241.33</v>
      </c>
    </row>
    <row r="45" spans="1:22">
      <c r="A45" s="9" t="s">
        <v>49</v>
      </c>
      <c r="B45" s="13">
        <v>32395</v>
      </c>
      <c r="C45" s="4">
        <v>85.065054431156511</v>
      </c>
      <c r="D45" s="7">
        <v>1.4016947803983104</v>
      </c>
      <c r="E45" s="3">
        <v>27.97</v>
      </c>
      <c r="F45" s="6">
        <v>6613.9875000000002</v>
      </c>
      <c r="G45" s="15">
        <v>1171.8746999999998</v>
      </c>
      <c r="H45" s="15">
        <v>1311.5099</v>
      </c>
      <c r="I45" s="15">
        <f>5881938.7/1000</f>
        <v>5881.9387000000006</v>
      </c>
      <c r="J45" s="15">
        <v>38.766685721696227</v>
      </c>
      <c r="K45" s="15">
        <v>96.14530828621335</v>
      </c>
      <c r="L45" s="10">
        <v>69279.309699999998</v>
      </c>
      <c r="M45" s="10">
        <v>74132.800000000003</v>
      </c>
      <c r="N45" s="15">
        <v>3381.6370000000002</v>
      </c>
      <c r="O45" s="15">
        <v>27553</v>
      </c>
      <c r="P45" s="15">
        <v>12087</v>
      </c>
      <c r="Q45" s="15">
        <v>958668.62716049305</v>
      </c>
      <c r="R45" s="14">
        <v>1489.71423</v>
      </c>
      <c r="S45" s="15">
        <v>14068.1111111111</v>
      </c>
      <c r="T45" s="15">
        <v>10.5</v>
      </c>
      <c r="U45" s="15">
        <v>81.97</v>
      </c>
      <c r="V45" s="15">
        <v>1223.5650000000001</v>
      </c>
    </row>
    <row r="46" spans="1:22">
      <c r="A46" s="9" t="s">
        <v>50</v>
      </c>
      <c r="B46" s="13">
        <v>32492</v>
      </c>
      <c r="C46" s="4">
        <v>85.74505659576576</v>
      </c>
      <c r="D46" s="7">
        <v>0.79939073589798681</v>
      </c>
      <c r="E46" s="3">
        <v>28.17</v>
      </c>
      <c r="F46" s="6">
        <v>6702.1395000000002</v>
      </c>
      <c r="G46" s="15">
        <v>1184.4796000000001</v>
      </c>
      <c r="H46" s="15">
        <v>1333.0645</v>
      </c>
      <c r="I46" s="15">
        <f>5964122.1/1000</f>
        <v>5964.1220999999996</v>
      </c>
      <c r="J46" s="15">
        <v>39.208339649055787</v>
      </c>
      <c r="K46" s="15">
        <v>97.24065477279828</v>
      </c>
      <c r="L46" s="10">
        <v>70194.301800000001</v>
      </c>
      <c r="M46" s="10">
        <v>75248.39</v>
      </c>
      <c r="N46" s="15">
        <v>3440.6010000000001</v>
      </c>
      <c r="O46" s="15">
        <v>45322</v>
      </c>
      <c r="P46" s="15">
        <v>17582</v>
      </c>
      <c r="Q46" s="15">
        <v>951753.69012345595</v>
      </c>
      <c r="R46" s="14">
        <v>1471.4714633333299</v>
      </c>
      <c r="S46" s="15">
        <v>15331.333333333299</v>
      </c>
      <c r="T46" s="15">
        <v>10.5</v>
      </c>
      <c r="U46" s="15">
        <v>68.89</v>
      </c>
      <c r="V46" s="15">
        <v>1176.413</v>
      </c>
    </row>
    <row r="47" spans="1:22">
      <c r="A47" s="9" t="s">
        <v>51</v>
      </c>
      <c r="B47" s="13">
        <v>33887</v>
      </c>
      <c r="C47" s="4">
        <v>87.449681910733048</v>
      </c>
      <c r="D47" s="7">
        <v>1.9880158491276445</v>
      </c>
      <c r="E47" s="3">
        <v>28.33</v>
      </c>
      <c r="F47" s="6">
        <v>6836.6319999999996</v>
      </c>
      <c r="G47" s="15">
        <v>1203.2</v>
      </c>
      <c r="H47" s="15">
        <v>1369.8</v>
      </c>
      <c r="I47" s="15">
        <v>6002.9</v>
      </c>
      <c r="J47" s="15">
        <v>40.046678370504573</v>
      </c>
      <c r="K47" s="15">
        <v>94.9</v>
      </c>
      <c r="L47" s="10">
        <v>65154.699500000002</v>
      </c>
      <c r="M47" s="10">
        <v>69537.5</v>
      </c>
      <c r="N47" s="15">
        <v>3192</v>
      </c>
      <c r="O47" s="15">
        <v>41900</v>
      </c>
      <c r="P47" s="15">
        <v>16570</v>
      </c>
      <c r="Q47" s="15">
        <v>940709.282716049</v>
      </c>
      <c r="R47" s="14">
        <v>1453.22869666666</v>
      </c>
      <c r="S47" s="15">
        <v>16491.5555555555</v>
      </c>
      <c r="T47" s="15">
        <v>10.5</v>
      </c>
      <c r="U47" s="15">
        <v>52</v>
      </c>
      <c r="V47" s="15">
        <v>1200.44</v>
      </c>
    </row>
    <row r="48" spans="1:22">
      <c r="A48" s="9" t="s">
        <v>52</v>
      </c>
      <c r="B48" s="13">
        <v>35194</v>
      </c>
      <c r="C48" s="4">
        <v>88.124548122455948</v>
      </c>
      <c r="D48" s="7">
        <v>0.77171945852450019</v>
      </c>
      <c r="E48" s="3">
        <v>28.51</v>
      </c>
      <c r="F48" s="6">
        <v>7461.4179999999997</v>
      </c>
      <c r="G48" s="15">
        <v>1218.2219</v>
      </c>
      <c r="H48" s="15">
        <v>1412.4468999999999</v>
      </c>
      <c r="I48" s="15">
        <f>6067701/1000</f>
        <v>6067.701</v>
      </c>
      <c r="J48" s="15">
        <v>40.88339295197499</v>
      </c>
      <c r="K48" s="15">
        <v>96.882791507622926</v>
      </c>
      <c r="L48" s="10">
        <v>61101.362399999998</v>
      </c>
      <c r="M48" s="10">
        <v>65564.69</v>
      </c>
      <c r="N48" s="15">
        <v>3002.194</v>
      </c>
      <c r="O48" s="15">
        <v>30684</v>
      </c>
      <c r="P48" s="15">
        <v>12912</v>
      </c>
      <c r="Q48" s="15">
        <v>908678.34814814804</v>
      </c>
      <c r="R48" s="14">
        <v>1434.9859300000001</v>
      </c>
      <c r="S48" s="15">
        <v>20092.333333333299</v>
      </c>
      <c r="T48" s="15">
        <v>11.5</v>
      </c>
      <c r="U48" s="15">
        <v>44.83</v>
      </c>
      <c r="V48" s="15">
        <v>1249.3330000000001</v>
      </c>
    </row>
    <row r="49" spans="1:22">
      <c r="A49" s="9" t="s">
        <v>53</v>
      </c>
      <c r="B49" s="13">
        <v>34511</v>
      </c>
      <c r="C49" s="4">
        <v>88.142015753154155</v>
      </c>
      <c r="D49" s="7">
        <v>1.9821526544383516E-2</v>
      </c>
      <c r="E49" s="3">
        <v>28.8</v>
      </c>
      <c r="F49" s="6">
        <v>7581.0389999999998</v>
      </c>
      <c r="G49" s="15">
        <v>1254.0099</v>
      </c>
      <c r="H49" s="15">
        <v>1425.4002</v>
      </c>
      <c r="I49" s="15">
        <f>6179736.5/1000</f>
        <v>6179.7365</v>
      </c>
      <c r="J49" s="15">
        <v>40.870110839057709</v>
      </c>
      <c r="K49" s="15">
        <v>96.851316424866042</v>
      </c>
      <c r="L49" s="10">
        <v>60612.728799999997</v>
      </c>
      <c r="M49" s="10">
        <v>64720</v>
      </c>
      <c r="N49" s="15">
        <v>2953.3330000000001</v>
      </c>
      <c r="O49" s="15">
        <v>22895</v>
      </c>
      <c r="P49" s="15">
        <v>11836</v>
      </c>
      <c r="Q49" s="15">
        <v>902017.79259259196</v>
      </c>
      <c r="R49" s="14">
        <v>1444.8551466666599</v>
      </c>
      <c r="S49" s="15">
        <v>19138.8888888888</v>
      </c>
      <c r="T49" s="15">
        <v>11.5</v>
      </c>
      <c r="U49" s="15">
        <v>56.83</v>
      </c>
      <c r="V49" s="15">
        <v>1231.0999999999999</v>
      </c>
    </row>
    <row r="50" spans="1:22">
      <c r="A50" s="9" t="s">
        <v>54</v>
      </c>
      <c r="B50" s="13">
        <v>33938</v>
      </c>
      <c r="C50" s="4">
        <v>88.641461225980109</v>
      </c>
      <c r="D50" s="7">
        <v>0.56663722579781695</v>
      </c>
      <c r="E50" s="3">
        <v>28.2</v>
      </c>
      <c r="F50" s="6">
        <v>7823.848</v>
      </c>
      <c r="G50" s="16">
        <v>1311.5</v>
      </c>
      <c r="H50" s="16">
        <v>1466</v>
      </c>
      <c r="I50" s="16">
        <v>6309.1</v>
      </c>
      <c r="J50" s="16">
        <v>41.32560169823163</v>
      </c>
      <c r="K50" s="16">
        <v>96</v>
      </c>
      <c r="L50" s="10">
        <v>58040.351600000002</v>
      </c>
      <c r="M50" s="10">
        <v>62531.8</v>
      </c>
      <c r="N50" s="16">
        <v>2813.2</v>
      </c>
      <c r="O50" s="16">
        <v>44028</v>
      </c>
      <c r="P50" s="16">
        <v>19146</v>
      </c>
      <c r="Q50" s="16">
        <v>903870.55925925903</v>
      </c>
      <c r="R50" s="14">
        <v>1454.7243633333301</v>
      </c>
      <c r="S50" s="16">
        <v>16174.777777777699</v>
      </c>
      <c r="T50" s="16">
        <v>11.5</v>
      </c>
      <c r="U50" s="16">
        <v>51.06</v>
      </c>
      <c r="V50" s="16">
        <v>1180.636</v>
      </c>
    </row>
    <row r="51" spans="1:22">
      <c r="A51" s="9" t="s">
        <v>55</v>
      </c>
      <c r="B51" s="13">
        <v>33373</v>
      </c>
      <c r="C51" s="4">
        <v>89.744081017715075</v>
      </c>
      <c r="D51" s="7">
        <v>1.2439097646686825</v>
      </c>
      <c r="E51" s="3">
        <v>28.03</v>
      </c>
      <c r="F51" s="6">
        <v>7887.6</v>
      </c>
      <c r="G51" s="15">
        <v>1305.3</v>
      </c>
      <c r="H51" s="15">
        <v>1521.3</v>
      </c>
      <c r="I51" s="15">
        <v>6300.9</v>
      </c>
      <c r="J51" s="15">
        <v>41.519214211812773</v>
      </c>
      <c r="K51" s="15">
        <v>96.449764807770123</v>
      </c>
      <c r="L51" s="10">
        <v>63287.466</v>
      </c>
      <c r="M51" s="10">
        <v>67016.69</v>
      </c>
      <c r="N51" s="15">
        <v>2999.7</v>
      </c>
      <c r="O51" s="15">
        <v>45997</v>
      </c>
      <c r="P51" s="15">
        <v>27060</v>
      </c>
      <c r="Q51" s="15">
        <v>931873.20123456698</v>
      </c>
      <c r="R51" s="14">
        <v>1464.59358</v>
      </c>
      <c r="S51" s="15">
        <v>5842.3209876543197</v>
      </c>
      <c r="T51" s="15">
        <v>10.8</v>
      </c>
      <c r="U51" s="15">
        <v>62.21</v>
      </c>
      <c r="V51" s="15">
        <v>1198.2529999999999</v>
      </c>
    </row>
    <row r="52" spans="1:22">
      <c r="A52" s="9" t="s">
        <v>56</v>
      </c>
      <c r="B52" s="13">
        <v>33319</v>
      </c>
      <c r="C52" s="4">
        <v>90.149469485966677</v>
      </c>
      <c r="D52" s="7">
        <v>0.45171610612579904</v>
      </c>
      <c r="E52" s="3">
        <v>27.05</v>
      </c>
      <c r="F52" s="6">
        <v>8004.5</v>
      </c>
      <c r="G52" s="15">
        <v>1299.8</v>
      </c>
      <c r="H52" s="15">
        <v>1537.2</v>
      </c>
      <c r="I52" s="15">
        <v>6353.6</v>
      </c>
      <c r="J52" s="15">
        <v>41.721729695743889</v>
      </c>
      <c r="K52" s="15">
        <v>96.920211350795753</v>
      </c>
      <c r="L52" s="10">
        <v>60374.532500000001</v>
      </c>
      <c r="M52" s="10">
        <v>63703.09</v>
      </c>
      <c r="N52" s="15">
        <v>2869.8</v>
      </c>
      <c r="O52" s="15">
        <v>25595</v>
      </c>
      <c r="P52" s="15">
        <v>12186</v>
      </c>
      <c r="Q52" s="15">
        <v>937525.19753086404</v>
      </c>
      <c r="R52" s="14">
        <v>1511.3224666666599</v>
      </c>
      <c r="S52" s="15">
        <v>2875.1358024691399</v>
      </c>
      <c r="T52" s="15">
        <v>10.8</v>
      </c>
      <c r="U52" s="15">
        <v>60.47</v>
      </c>
      <c r="V52" s="15">
        <v>1197.684</v>
      </c>
    </row>
    <row r="53" spans="1:22">
      <c r="A53" s="9" t="s">
        <v>57</v>
      </c>
      <c r="B53" s="13">
        <v>33143</v>
      </c>
      <c r="C53" s="4">
        <v>91.244207456365359</v>
      </c>
      <c r="D53" s="7">
        <v>1.2143587495754504</v>
      </c>
      <c r="E53" s="3">
        <v>26.86</v>
      </c>
      <c r="F53" s="6">
        <v>8166.7</v>
      </c>
      <c r="G53" s="15">
        <v>1317.2</v>
      </c>
      <c r="H53" s="15">
        <v>1563.7</v>
      </c>
      <c r="I53" s="15">
        <v>6409.7</v>
      </c>
      <c r="J53" s="15">
        <v>40.48758264405344</v>
      </c>
      <c r="K53" s="15">
        <v>96.7</v>
      </c>
      <c r="L53" s="10">
        <v>60188.893100000001</v>
      </c>
      <c r="M53" s="10">
        <v>63810.69</v>
      </c>
      <c r="N53" s="15">
        <v>2793.7</v>
      </c>
      <c r="O53" s="15">
        <v>18275</v>
      </c>
      <c r="P53" s="15">
        <v>9297</v>
      </c>
      <c r="Q53" s="15">
        <v>938463.101234567</v>
      </c>
      <c r="R53" s="14">
        <v>1558.0513533333301</v>
      </c>
      <c r="S53" s="15">
        <v>1915.54320987655</v>
      </c>
      <c r="T53" s="15">
        <v>10.8</v>
      </c>
      <c r="U53" s="15">
        <v>58.79</v>
      </c>
      <c r="V53" s="15">
        <v>1182.248</v>
      </c>
    </row>
    <row r="54" spans="1:22">
      <c r="A54" s="9" t="s">
        <v>58</v>
      </c>
      <c r="B54" s="13">
        <v>32820</v>
      </c>
      <c r="C54" s="4">
        <v>92.359874893438061</v>
      </c>
      <c r="D54" s="7">
        <v>1.2227268647231559</v>
      </c>
      <c r="E54" s="3">
        <v>26.86</v>
      </c>
      <c r="F54" s="6">
        <v>8323.7999999999993</v>
      </c>
      <c r="G54" s="15">
        <v>1329</v>
      </c>
      <c r="H54" s="15">
        <v>1566.2</v>
      </c>
      <c r="I54" s="15">
        <v>6480.4</v>
      </c>
      <c r="J54" s="15">
        <v>41.26004137302354</v>
      </c>
      <c r="K54" s="15">
        <v>98.544930080121233</v>
      </c>
      <c r="L54" s="10">
        <v>65379.998500000002</v>
      </c>
      <c r="M54" s="10">
        <v>67644</v>
      </c>
      <c r="N54" s="15">
        <v>2932.2</v>
      </c>
      <c r="O54" s="15">
        <v>38513</v>
      </c>
      <c r="P54" s="15">
        <v>19475</v>
      </c>
      <c r="Q54" s="15">
        <v>929637.83580246905</v>
      </c>
      <c r="R54" s="14">
        <v>1604.78024</v>
      </c>
      <c r="S54" s="15">
        <v>5759.0493827160499</v>
      </c>
      <c r="T54" s="15">
        <v>10.9</v>
      </c>
      <c r="U54" s="15">
        <v>50.51</v>
      </c>
      <c r="V54" s="15">
        <v>1131.58</v>
      </c>
    </row>
    <row r="55" spans="1:22">
      <c r="A55" s="9" t="s">
        <v>59</v>
      </c>
      <c r="B55" s="13">
        <v>33368</v>
      </c>
      <c r="C55" s="4">
        <v>92.808931589911239</v>
      </c>
      <c r="D55" s="7">
        <v>0.48620323164283441</v>
      </c>
      <c r="E55" s="3">
        <v>27.16</v>
      </c>
      <c r="F55" s="6">
        <v>8508</v>
      </c>
      <c r="G55" s="15">
        <v>1360.4</v>
      </c>
      <c r="H55" s="15">
        <v>1602</v>
      </c>
      <c r="I55" s="15">
        <v>6500</v>
      </c>
      <c r="J55" s="15">
        <v>41.728644101245287</v>
      </c>
      <c r="K55" s="15">
        <v>99.664134558625662</v>
      </c>
      <c r="L55" s="10">
        <v>62799.232400000001</v>
      </c>
      <c r="M55" s="10">
        <v>65225</v>
      </c>
      <c r="N55" s="15">
        <v>2851.3</v>
      </c>
      <c r="O55" s="15">
        <v>23134</v>
      </c>
      <c r="P55" s="15">
        <v>9744</v>
      </c>
      <c r="Q55" s="15">
        <v>924934.36172839499</v>
      </c>
      <c r="R55" s="14">
        <v>1539.4517900000001</v>
      </c>
      <c r="S55" s="15">
        <v>6718.0123456790097</v>
      </c>
      <c r="T55" s="15">
        <v>10.9</v>
      </c>
      <c r="U55" s="15">
        <v>47.01</v>
      </c>
      <c r="V55" s="15">
        <v>1117.5250000000001</v>
      </c>
    </row>
    <row r="56" spans="1:22">
      <c r="A56" s="9" t="s">
        <v>60</v>
      </c>
      <c r="B56" s="13">
        <v>34258</v>
      </c>
      <c r="C56" s="4">
        <v>93.606311491736221</v>
      </c>
      <c r="D56" s="7">
        <v>0.85916289323133554</v>
      </c>
      <c r="E56" s="3">
        <v>27.01</v>
      </c>
      <c r="F56" s="6">
        <v>8727.5</v>
      </c>
      <c r="G56" s="15">
        <v>1375</v>
      </c>
      <c r="H56" s="15">
        <v>1614.4</v>
      </c>
      <c r="I56" s="15">
        <v>6603.9</v>
      </c>
      <c r="J56" s="15">
        <v>40.318443954284717</v>
      </c>
      <c r="K56" s="15">
        <v>97.5</v>
      </c>
      <c r="L56" s="10">
        <v>59150.144200000002</v>
      </c>
      <c r="M56" s="10">
        <v>61557</v>
      </c>
      <c r="N56" s="15">
        <v>2640.3</v>
      </c>
      <c r="O56" s="15">
        <v>27418</v>
      </c>
      <c r="P56" s="15">
        <v>12393</v>
      </c>
      <c r="Q56" s="15">
        <v>919303.60246913496</v>
      </c>
      <c r="R56" s="14">
        <v>1474.1233400000001</v>
      </c>
      <c r="S56" s="15">
        <v>7587.9382716049304</v>
      </c>
      <c r="T56" s="15">
        <v>10.9</v>
      </c>
      <c r="U56" s="15">
        <v>43.58</v>
      </c>
      <c r="V56" s="15">
        <v>1124.905</v>
      </c>
    </row>
    <row r="57" spans="1:22">
      <c r="A57" s="9" t="s">
        <v>61</v>
      </c>
      <c r="B57" s="13">
        <v>34682</v>
      </c>
      <c r="C57" s="4">
        <v>94.325189914439122</v>
      </c>
      <c r="D57" s="7">
        <v>0.76798071758907849</v>
      </c>
      <c r="E57" s="3">
        <v>27.18</v>
      </c>
      <c r="F57" s="6">
        <v>8868.9</v>
      </c>
      <c r="G57" s="15">
        <v>1402.8</v>
      </c>
      <c r="H57" s="15">
        <v>1590.9</v>
      </c>
      <c r="I57" s="15">
        <v>6689.2</v>
      </c>
      <c r="J57" s="15">
        <v>41.037940336223819</v>
      </c>
      <c r="K57" s="15">
        <v>99.239920749883197</v>
      </c>
      <c r="L57" s="10">
        <v>60774.192900000002</v>
      </c>
      <c r="M57" s="10">
        <v>63175</v>
      </c>
      <c r="N57" s="15">
        <v>2714.4</v>
      </c>
      <c r="O57" s="15">
        <v>16161</v>
      </c>
      <c r="P57" s="15">
        <v>9212</v>
      </c>
      <c r="Q57" s="15">
        <v>902787.64691358001</v>
      </c>
      <c r="R57" s="14">
        <v>1408.7948899999999</v>
      </c>
      <c r="S57" s="15">
        <v>8362.3580246913498</v>
      </c>
      <c r="T57" s="15">
        <v>10.7</v>
      </c>
      <c r="U57" s="15">
        <v>43.66</v>
      </c>
      <c r="V57" s="15">
        <v>1157.123</v>
      </c>
    </row>
    <row r="58" spans="1:22">
      <c r="A58" s="9" t="s">
        <v>62</v>
      </c>
      <c r="B58" s="13">
        <v>35331</v>
      </c>
      <c r="C58" s="4">
        <v>95.031662972446227</v>
      </c>
      <c r="D58" s="7">
        <v>0.74897602501298177</v>
      </c>
      <c r="E58" s="3">
        <v>25.5</v>
      </c>
      <c r="F58" s="6">
        <v>9073.6</v>
      </c>
      <c r="G58" s="15">
        <v>1433.3</v>
      </c>
      <c r="H58" s="15">
        <v>1647.9</v>
      </c>
      <c r="I58" s="15">
        <v>6737.8</v>
      </c>
      <c r="J58" s="15">
        <v>41.744682428975153</v>
      </c>
      <c r="K58" s="15">
        <v>100.9489984643254</v>
      </c>
      <c r="L58" s="10">
        <v>60530.485500000003</v>
      </c>
      <c r="M58" s="10">
        <v>62889</v>
      </c>
      <c r="N58" s="15">
        <v>2729.8</v>
      </c>
      <c r="O58" s="15">
        <v>14535</v>
      </c>
      <c r="P58" s="15">
        <v>8235</v>
      </c>
      <c r="Q58" s="15">
        <v>902770.75061728398</v>
      </c>
      <c r="R58" s="14">
        <v>1428.7005033333301</v>
      </c>
      <c r="S58" s="15">
        <v>9059.0617283950596</v>
      </c>
      <c r="T58" s="15">
        <v>10.7</v>
      </c>
      <c r="U58" s="15">
        <v>38.93</v>
      </c>
      <c r="V58" s="15">
        <v>1088.3879999999999</v>
      </c>
    </row>
    <row r="59" spans="1:22">
      <c r="A59" s="9" t="s">
        <v>63</v>
      </c>
      <c r="B59" s="13">
        <v>36396</v>
      </c>
      <c r="C59" s="4">
        <v>96.182142741842782</v>
      </c>
      <c r="D59" s="7">
        <v>1.2106278406704529</v>
      </c>
      <c r="E59" s="3">
        <v>22.68</v>
      </c>
      <c r="F59" s="6">
        <v>9251.7000000000007</v>
      </c>
      <c r="G59" s="15">
        <v>1427.8</v>
      </c>
      <c r="H59" s="15">
        <v>1666.4</v>
      </c>
      <c r="I59" s="15">
        <v>6823.2</v>
      </c>
      <c r="J59" s="15">
        <v>40.138733428206585</v>
      </c>
      <c r="K59" s="15">
        <v>98.1</v>
      </c>
      <c r="L59" s="10">
        <v>59067.080199999997</v>
      </c>
      <c r="M59" s="10">
        <v>61519</v>
      </c>
      <c r="N59" s="15">
        <v>2661.5</v>
      </c>
      <c r="O59" s="15">
        <v>16229</v>
      </c>
      <c r="P59" s="15">
        <v>9013</v>
      </c>
      <c r="Q59" s="15">
        <v>909295.00246913498</v>
      </c>
      <c r="R59" s="14">
        <v>1448.60611666666</v>
      </c>
      <c r="S59" s="15">
        <v>9671.5802469135797</v>
      </c>
      <c r="T59" s="15">
        <v>10.7</v>
      </c>
      <c r="U59" s="15">
        <v>31.27</v>
      </c>
      <c r="V59" s="15">
        <v>1068.317</v>
      </c>
    </row>
    <row r="60" spans="1:22">
      <c r="A60" s="9" t="s">
        <v>64</v>
      </c>
      <c r="B60" s="13">
        <v>36733</v>
      </c>
      <c r="C60" s="4">
        <v>96.437502396166096</v>
      </c>
      <c r="D60" s="7">
        <v>0.26549590916133958</v>
      </c>
      <c r="E60" s="3">
        <v>20.87</v>
      </c>
      <c r="F60" s="6">
        <v>9493.9</v>
      </c>
      <c r="G60" s="15">
        <v>1467.8</v>
      </c>
      <c r="H60" s="15">
        <v>1683.4</v>
      </c>
      <c r="I60" s="15">
        <v>6942.9</v>
      </c>
      <c r="J60" s="15">
        <v>39.95314487808885</v>
      </c>
      <c r="K60" s="15">
        <v>97.646417258055379</v>
      </c>
      <c r="L60" s="10">
        <v>63747.094100000002</v>
      </c>
      <c r="M60" s="10">
        <v>66563</v>
      </c>
      <c r="N60" s="15">
        <v>2873</v>
      </c>
      <c r="O60" s="15">
        <v>47141</v>
      </c>
      <c r="P60" s="15">
        <v>22342</v>
      </c>
      <c r="Q60" s="15">
        <v>928943.51851851796</v>
      </c>
      <c r="R60" s="14">
        <v>1468.5117299999999</v>
      </c>
      <c r="S60" s="15">
        <v>11320.4074074074</v>
      </c>
      <c r="T60" s="15">
        <v>11.8</v>
      </c>
      <c r="U60" s="15">
        <v>29.11</v>
      </c>
      <c r="V60" s="15">
        <v>1095.655</v>
      </c>
    </row>
    <row r="61" spans="1:22">
      <c r="A61" s="9" t="s">
        <v>65</v>
      </c>
      <c r="B61" s="13">
        <v>35891</v>
      </c>
      <c r="C61" s="4">
        <v>96.028514011454817</v>
      </c>
      <c r="D61" s="7">
        <v>-0.42409682390067704</v>
      </c>
      <c r="E61" s="3">
        <v>19.489999999999998</v>
      </c>
      <c r="F61" s="6">
        <v>9759.4</v>
      </c>
      <c r="G61" s="15">
        <v>1468.6</v>
      </c>
      <c r="H61" s="15">
        <v>1713.1</v>
      </c>
      <c r="I61" s="15">
        <v>7133.8</v>
      </c>
      <c r="J61" s="15">
        <v>39.535394557501704</v>
      </c>
      <c r="K61" s="15">
        <v>96.625425738158526</v>
      </c>
      <c r="L61" s="10">
        <v>74250.921000000002</v>
      </c>
      <c r="M61" s="10">
        <v>77888</v>
      </c>
      <c r="N61" s="15">
        <v>3363.5</v>
      </c>
      <c r="O61" s="15">
        <v>101836</v>
      </c>
      <c r="P61" s="15">
        <v>50542</v>
      </c>
      <c r="Q61" s="15">
        <v>943612.72962962894</v>
      </c>
      <c r="R61" s="14">
        <v>1503.86733</v>
      </c>
      <c r="S61" s="15">
        <v>10924.185185185101</v>
      </c>
      <c r="T61" s="15">
        <v>11.8</v>
      </c>
      <c r="U61" s="15">
        <v>30.13</v>
      </c>
      <c r="V61" s="15">
        <v>1194.893</v>
      </c>
    </row>
    <row r="62" spans="1:22">
      <c r="A62" s="9" t="s">
        <v>66</v>
      </c>
      <c r="B62" s="13">
        <v>34664</v>
      </c>
      <c r="C62" s="4">
        <v>96.190995836474812</v>
      </c>
      <c r="D62" s="7">
        <v>0.1692016446288136</v>
      </c>
      <c r="E62" s="3">
        <v>18.760000000000002</v>
      </c>
      <c r="F62" s="6">
        <v>10172.9</v>
      </c>
      <c r="G62" s="16">
        <v>1533.6</v>
      </c>
      <c r="H62" s="16">
        <v>1738.6</v>
      </c>
      <c r="I62" s="16">
        <v>7362.2</v>
      </c>
      <c r="J62" s="16">
        <v>41.058296049793</v>
      </c>
      <c r="K62" s="16">
        <v>98.5</v>
      </c>
      <c r="L62" s="10">
        <v>76012.902000000002</v>
      </c>
      <c r="M62" s="10">
        <v>80219.399999999994</v>
      </c>
      <c r="N62" s="16">
        <v>3444.5</v>
      </c>
      <c r="O62" s="16">
        <v>98791</v>
      </c>
      <c r="P62" s="16">
        <v>38298</v>
      </c>
      <c r="Q62" s="16">
        <v>959885.751851851</v>
      </c>
      <c r="R62" s="14">
        <v>1539.2229299999999</v>
      </c>
      <c r="S62" s="16">
        <v>9603.4074074073997</v>
      </c>
      <c r="T62" s="16">
        <v>11.8</v>
      </c>
      <c r="U62" s="16">
        <v>34.33</v>
      </c>
      <c r="V62" s="16">
        <v>1246.3119999999999</v>
      </c>
    </row>
    <row r="63" spans="1:22">
      <c r="A63" s="9" t="s">
        <v>67</v>
      </c>
      <c r="B63" s="13">
        <v>34934</v>
      </c>
      <c r="C63" s="4">
        <v>96.868961059418339</v>
      </c>
      <c r="D63" s="7">
        <v>0.70481152320751583</v>
      </c>
      <c r="E63" s="3">
        <v>18.88</v>
      </c>
      <c r="F63" s="6">
        <v>10218.5</v>
      </c>
      <c r="G63" s="15">
        <v>1567.7</v>
      </c>
      <c r="H63" s="15">
        <v>1857.2</v>
      </c>
      <c r="I63" s="15">
        <v>7358.5</v>
      </c>
      <c r="J63" s="15">
        <v>41.233332341527827</v>
      </c>
      <c r="K63" s="15">
        <v>98.919916956976778</v>
      </c>
      <c r="L63" s="10">
        <v>74220.448900000003</v>
      </c>
      <c r="M63" s="10">
        <v>78430.899999999994</v>
      </c>
      <c r="N63" s="15">
        <v>3384.6</v>
      </c>
      <c r="O63" s="15">
        <v>58699</v>
      </c>
      <c r="P63" s="19">
        <v>23446</v>
      </c>
      <c r="Q63" s="15">
        <v>981943.81481481495</v>
      </c>
      <c r="R63" s="14">
        <v>1574.57853</v>
      </c>
      <c r="S63" s="15">
        <v>4477.1851851851798</v>
      </c>
      <c r="T63" s="15">
        <v>12.2</v>
      </c>
      <c r="U63" s="15">
        <v>42.7</v>
      </c>
      <c r="V63" s="15">
        <v>1241.452</v>
      </c>
    </row>
    <row r="64" spans="1:22">
      <c r="A64" s="9" t="s">
        <v>68</v>
      </c>
      <c r="B64" s="13">
        <v>34598</v>
      </c>
      <c r="C64" s="4">
        <v>96.982712201441757</v>
      </c>
      <c r="D64" s="7">
        <v>0.11742785385469023</v>
      </c>
      <c r="E64" s="3">
        <v>17.7</v>
      </c>
      <c r="F64" s="6">
        <v>10385.200000000001</v>
      </c>
      <c r="G64" s="15">
        <v>1588.8</v>
      </c>
      <c r="H64" s="15">
        <v>1880.4</v>
      </c>
      <c r="I64" s="15">
        <v>7506.4</v>
      </c>
      <c r="J64" s="15">
        <v>41.233936431724729</v>
      </c>
      <c r="K64" s="15">
        <v>98.92136618624636</v>
      </c>
      <c r="L64" s="10">
        <v>73080.736499999999</v>
      </c>
      <c r="M64" s="10">
        <v>76413.3</v>
      </c>
      <c r="N64" s="15">
        <v>3313.9</v>
      </c>
      <c r="O64" s="15">
        <v>55246</v>
      </c>
      <c r="P64" s="15">
        <v>24407</v>
      </c>
      <c r="Q64" s="15">
        <v>998288.53703703696</v>
      </c>
      <c r="R64" s="14">
        <v>1653.83045666666</v>
      </c>
      <c r="S64" s="15">
        <v>3467.9629629629599</v>
      </c>
      <c r="T64" s="15">
        <v>12.2</v>
      </c>
      <c r="U64" s="15">
        <v>45.15</v>
      </c>
      <c r="V64" s="15">
        <v>1259.7550000000001</v>
      </c>
    </row>
    <row r="65" spans="1:22">
      <c r="A65" s="9" t="s">
        <v>69</v>
      </c>
      <c r="B65" s="13">
        <v>34693</v>
      </c>
      <c r="C65" s="4">
        <v>97.594038302634829</v>
      </c>
      <c r="D65" s="7">
        <v>0.63034543715718705</v>
      </c>
      <c r="E65" s="3">
        <v>17.89</v>
      </c>
      <c r="F65" s="6">
        <v>10595</v>
      </c>
      <c r="G65" s="15">
        <v>1585.2</v>
      </c>
      <c r="H65" s="15">
        <v>1906</v>
      </c>
      <c r="I65" s="15">
        <v>7593</v>
      </c>
      <c r="J65" s="15">
        <v>42.696340449297942</v>
      </c>
      <c r="K65" s="15">
        <v>99.3</v>
      </c>
      <c r="L65" s="10">
        <v>69249.665500000003</v>
      </c>
      <c r="M65" s="10">
        <v>72615</v>
      </c>
      <c r="N65" s="15">
        <v>3080.6</v>
      </c>
      <c r="O65" s="15">
        <v>41677</v>
      </c>
      <c r="P65" s="15">
        <v>19357</v>
      </c>
      <c r="Q65" s="15">
        <v>1013101.1481481401</v>
      </c>
      <c r="R65" s="14">
        <v>1733.08238333333</v>
      </c>
      <c r="S65" s="15">
        <v>3694.8518518518499</v>
      </c>
      <c r="T65" s="15">
        <v>12.2</v>
      </c>
      <c r="U65" s="15">
        <v>46.27</v>
      </c>
      <c r="V65" s="15">
        <v>1273.58</v>
      </c>
    </row>
    <row r="66" spans="1:22">
      <c r="A66" s="9" t="s">
        <v>70</v>
      </c>
      <c r="B66" s="13">
        <v>35042</v>
      </c>
      <c r="C66" s="4">
        <v>98.560172867778093</v>
      </c>
      <c r="D66" s="7">
        <v>0.98995244171300456</v>
      </c>
      <c r="E66" s="3">
        <v>17.88</v>
      </c>
      <c r="F66" s="6">
        <v>10818.8</v>
      </c>
      <c r="G66" s="15">
        <v>1598.7</v>
      </c>
      <c r="H66" s="15">
        <v>1965.8</v>
      </c>
      <c r="I66" s="15">
        <v>7842.8</v>
      </c>
      <c r="J66" s="15">
        <v>43.041740588414349</v>
      </c>
      <c r="K66" s="15">
        <v>100.10330617222307</v>
      </c>
      <c r="L66" s="10">
        <v>71188.835800000001</v>
      </c>
      <c r="M66" s="10">
        <v>74514.100000000006</v>
      </c>
      <c r="N66" s="15">
        <v>3128.3</v>
      </c>
      <c r="O66" s="15">
        <v>45188</v>
      </c>
      <c r="P66" s="15">
        <v>19455</v>
      </c>
      <c r="Q66" s="15">
        <v>1025458.05802469</v>
      </c>
      <c r="R66" s="14">
        <v>1812.33431</v>
      </c>
      <c r="S66" s="15">
        <v>6712.0246913580204</v>
      </c>
      <c r="T66" s="15">
        <v>12.7</v>
      </c>
      <c r="U66" s="15">
        <v>38.97</v>
      </c>
      <c r="V66" s="15">
        <v>1337.4290000000001</v>
      </c>
    </row>
    <row r="67" spans="1:22">
      <c r="A67" s="9" t="s">
        <v>71</v>
      </c>
      <c r="B67" s="13">
        <v>35377</v>
      </c>
      <c r="C67" s="4">
        <v>99.493050838868143</v>
      </c>
      <c r="D67" s="7">
        <v>0.9465060215971155</v>
      </c>
      <c r="E67" s="3">
        <v>18.82</v>
      </c>
      <c r="F67" s="6">
        <v>10992</v>
      </c>
      <c r="G67" s="15">
        <v>1603.5</v>
      </c>
      <c r="H67" s="15">
        <v>2002.5</v>
      </c>
      <c r="I67" s="15">
        <v>7976.2</v>
      </c>
      <c r="J67" s="15">
        <v>43.378417489537838</v>
      </c>
      <c r="K67" s="15">
        <v>100.88632448081238</v>
      </c>
      <c r="L67" s="10">
        <v>74514.299700000003</v>
      </c>
      <c r="M67" s="10">
        <v>78086</v>
      </c>
      <c r="N67" s="15">
        <v>3229.3</v>
      </c>
      <c r="O67" s="15">
        <v>41021</v>
      </c>
      <c r="P67" s="15">
        <v>19681</v>
      </c>
      <c r="Q67" s="15">
        <v>1037899.1395061699</v>
      </c>
      <c r="R67" s="14">
        <v>1756.85835666666</v>
      </c>
      <c r="S67" s="15">
        <v>8245.5061728394994</v>
      </c>
      <c r="T67" s="15">
        <v>12.7</v>
      </c>
      <c r="U67" s="15">
        <v>43.91</v>
      </c>
      <c r="V67" s="15">
        <v>1340.8610000000001</v>
      </c>
    </row>
    <row r="68" spans="1:22">
      <c r="A68" s="9" t="s">
        <v>72</v>
      </c>
      <c r="B68" s="13">
        <v>35571</v>
      </c>
      <c r="C68" s="4">
        <v>99.828778807243296</v>
      </c>
      <c r="D68" s="7">
        <v>0.33743861058082025</v>
      </c>
      <c r="E68" s="3">
        <v>18.920000000000002</v>
      </c>
      <c r="F68" s="6">
        <v>11227.1</v>
      </c>
      <c r="G68" s="15">
        <v>1655.1</v>
      </c>
      <c r="H68" s="15">
        <v>2041.5</v>
      </c>
      <c r="I68" s="15">
        <v>8427.2999999999993</v>
      </c>
      <c r="J68" s="15">
        <v>43.050279063991098</v>
      </c>
      <c r="K68" s="15">
        <v>99.8</v>
      </c>
      <c r="L68" s="10">
        <v>73297.220199999996</v>
      </c>
      <c r="M68" s="10">
        <v>76450.899999999994</v>
      </c>
      <c r="N68" s="15">
        <v>3168.1</v>
      </c>
      <c r="O68" s="15">
        <v>34235</v>
      </c>
      <c r="P68" s="15">
        <v>17735</v>
      </c>
      <c r="Q68" s="15">
        <v>1049500.8024691299</v>
      </c>
      <c r="R68" s="14">
        <v>1701.3824033333301</v>
      </c>
      <c r="S68" s="15">
        <v>9849.4691358024702</v>
      </c>
      <c r="T68" s="15">
        <v>12.7</v>
      </c>
      <c r="U68" s="15">
        <v>44.63</v>
      </c>
      <c r="V68" s="15">
        <v>1326.6179999999999</v>
      </c>
    </row>
    <row r="69" spans="1:22">
      <c r="A69" s="9" t="s">
        <v>73</v>
      </c>
      <c r="B69" s="13">
        <v>35915</v>
      </c>
      <c r="C69" s="4">
        <v>100.34683373305646</v>
      </c>
      <c r="D69" s="7">
        <v>0.5189434670070936</v>
      </c>
      <c r="E69" s="3">
        <v>19.059999999999999</v>
      </c>
      <c r="F69" s="6">
        <v>11379.9</v>
      </c>
      <c r="G69" s="15">
        <v>1659.8</v>
      </c>
      <c r="H69" s="15">
        <v>2039.5</v>
      </c>
      <c r="I69" s="15">
        <v>8519.1</v>
      </c>
      <c r="J69" s="15">
        <v>43.425874980013688</v>
      </c>
      <c r="K69" s="15">
        <v>100.67071380799499</v>
      </c>
      <c r="L69" s="10">
        <v>74748.742400000003</v>
      </c>
      <c r="M69" s="10">
        <v>78091.5</v>
      </c>
      <c r="N69" s="15">
        <v>3244.7</v>
      </c>
      <c r="O69" s="15">
        <v>37269</v>
      </c>
      <c r="P69" s="15">
        <v>18544</v>
      </c>
      <c r="Q69" s="15">
        <v>1054187.6691358001</v>
      </c>
      <c r="R69" s="14">
        <v>1645.9064499999999</v>
      </c>
      <c r="S69" s="15">
        <v>11696.160493827099</v>
      </c>
      <c r="T69" s="15">
        <v>12.3</v>
      </c>
      <c r="U69" s="15">
        <v>45.83</v>
      </c>
      <c r="V69" s="15">
        <v>1268.9290000000001</v>
      </c>
    </row>
    <row r="70" spans="1:22">
      <c r="A70" s="9" t="s">
        <v>74</v>
      </c>
      <c r="B70" s="13">
        <v>36424</v>
      </c>
      <c r="C70" s="4">
        <v>100.57192109637893</v>
      </c>
      <c r="D70" s="7">
        <v>0.22430938271680301</v>
      </c>
      <c r="E70" s="3">
        <v>19.03</v>
      </c>
      <c r="F70" s="6">
        <v>11618.2</v>
      </c>
      <c r="G70" s="15">
        <v>1691.3</v>
      </c>
      <c r="H70" s="15">
        <v>2090.1999999999998</v>
      </c>
      <c r="I70" s="15">
        <v>8572.2999999999993</v>
      </c>
      <c r="J70" s="15">
        <v>43.506271857268686</v>
      </c>
      <c r="K70" s="15">
        <v>100.85709142329738</v>
      </c>
      <c r="L70" s="10">
        <v>75805.317999999999</v>
      </c>
      <c r="M70" s="10">
        <v>79278.600000000006</v>
      </c>
      <c r="N70" s="15">
        <v>3317.3</v>
      </c>
      <c r="O70" s="15">
        <v>48657</v>
      </c>
      <c r="P70" s="15">
        <v>21849</v>
      </c>
      <c r="Q70" s="15">
        <v>1068667.02839506</v>
      </c>
      <c r="R70" s="14">
        <v>1650.0343</v>
      </c>
      <c r="S70" s="15">
        <v>13311.9012345679</v>
      </c>
      <c r="T70" s="15">
        <v>12.3</v>
      </c>
      <c r="U70" s="15">
        <v>44.8</v>
      </c>
      <c r="V70" s="15">
        <v>1240.2929999999999</v>
      </c>
    </row>
    <row r="71" spans="1:22">
      <c r="A71" s="9" t="s">
        <v>75</v>
      </c>
      <c r="B71" s="13">
        <v>38633</v>
      </c>
      <c r="C71" s="4">
        <v>101.28260711605277</v>
      </c>
      <c r="D71" s="7">
        <v>0.70664457029987471</v>
      </c>
      <c r="E71" s="3">
        <v>18.97</v>
      </c>
      <c r="F71" s="6">
        <v>11848.6</v>
      </c>
      <c r="G71" s="15">
        <v>1704.7</v>
      </c>
      <c r="H71" s="15">
        <v>2095.1</v>
      </c>
      <c r="I71" s="15">
        <v>8688.2000000000007</v>
      </c>
      <c r="J71" s="15">
        <v>43.836456109160075</v>
      </c>
      <c r="K71" s="15">
        <v>100.3</v>
      </c>
      <c r="L71" s="10">
        <v>76922.881200000003</v>
      </c>
      <c r="M71" s="10">
        <v>80122.7</v>
      </c>
      <c r="N71" s="15">
        <v>3373.7</v>
      </c>
      <c r="O71" s="15">
        <v>33663</v>
      </c>
      <c r="P71" s="15">
        <v>15146</v>
      </c>
      <c r="Q71" s="15">
        <v>1086863.5024691301</v>
      </c>
      <c r="R71" s="14">
        <v>1654.1621500000001</v>
      </c>
      <c r="S71" s="15">
        <v>14868.9382716049</v>
      </c>
      <c r="T71" s="15">
        <v>12.3</v>
      </c>
      <c r="U71" s="15">
        <v>53.3</v>
      </c>
      <c r="V71" s="15">
        <v>1152.165</v>
      </c>
    </row>
    <row r="72" spans="1:22">
      <c r="A72" s="9" t="s">
        <v>76</v>
      </c>
      <c r="B72" s="13">
        <v>39848</v>
      </c>
      <c r="C72" s="4">
        <v>102.11395771493346</v>
      </c>
      <c r="D72" s="7">
        <v>0.82082266891896349</v>
      </c>
      <c r="E72" s="3">
        <v>18.989999999999998</v>
      </c>
      <c r="F72" s="6">
        <v>11966</v>
      </c>
      <c r="G72" s="15">
        <v>1722.3</v>
      </c>
      <c r="H72" s="15">
        <v>2086.6999999999998</v>
      </c>
      <c r="I72" s="15">
        <v>8782.5</v>
      </c>
      <c r="J72" s="15">
        <v>44.094162205620179</v>
      </c>
      <c r="K72" s="15">
        <v>100.88964441401427</v>
      </c>
      <c r="L72" s="10">
        <v>76053.012600000002</v>
      </c>
      <c r="M72" s="10">
        <v>79382</v>
      </c>
      <c r="N72" s="15">
        <v>3343.7</v>
      </c>
      <c r="O72" s="15">
        <v>29966</v>
      </c>
      <c r="P72" s="15">
        <v>20111</v>
      </c>
      <c r="Q72" s="15">
        <v>1120999.6395061701</v>
      </c>
      <c r="R72" s="14">
        <v>1658.29</v>
      </c>
      <c r="S72" s="15">
        <v>18890.530864197499</v>
      </c>
      <c r="T72" s="15">
        <v>12.5</v>
      </c>
      <c r="U72" s="15">
        <v>52.19</v>
      </c>
      <c r="V72" s="15">
        <v>1192.6479999999999</v>
      </c>
    </row>
    <row r="73" spans="1:22">
      <c r="A73" s="9" t="s">
        <v>77</v>
      </c>
      <c r="B73" s="13">
        <v>38392</v>
      </c>
      <c r="C73" s="4">
        <v>102.58488574550651</v>
      </c>
      <c r="D73" s="7">
        <v>0.46117890356156543</v>
      </c>
      <c r="E73" s="3">
        <v>18.989999999999998</v>
      </c>
      <c r="F73" s="6">
        <v>12110.9</v>
      </c>
      <c r="G73" s="15">
        <v>1734.1</v>
      </c>
      <c r="H73" s="15">
        <v>2100.4</v>
      </c>
      <c r="I73" s="15">
        <v>8972.2999999999993</v>
      </c>
      <c r="J73" s="15">
        <v>44.091962746536538</v>
      </c>
      <c r="K73" s="15">
        <v>100.88461194182857</v>
      </c>
      <c r="L73" s="10">
        <v>74692.145799999998</v>
      </c>
      <c r="M73" s="10">
        <v>77599</v>
      </c>
      <c r="N73" s="15">
        <v>3257.9</v>
      </c>
      <c r="O73" s="15">
        <v>36597</v>
      </c>
      <c r="P73" s="15">
        <v>20075</v>
      </c>
      <c r="Q73" s="15">
        <v>1137463.43209876</v>
      </c>
      <c r="R73" s="14">
        <v>1654.77799</v>
      </c>
      <c r="S73" s="15">
        <v>18437.7160493827</v>
      </c>
      <c r="T73" s="15">
        <v>12.5</v>
      </c>
      <c r="U73" s="15">
        <v>53.4</v>
      </c>
      <c r="V73" s="15">
        <v>1233.3900000000001</v>
      </c>
    </row>
    <row r="74" spans="1:22">
      <c r="A74" s="9" t="s">
        <v>78</v>
      </c>
      <c r="B74" s="13">
        <v>37721</v>
      </c>
      <c r="C74" s="4">
        <v>103.77208051668734</v>
      </c>
      <c r="D74" s="7">
        <v>1.1572803952095256</v>
      </c>
      <c r="E74" s="3">
        <v>19.239999999999998</v>
      </c>
      <c r="F74" s="6">
        <v>12533.9</v>
      </c>
      <c r="G74" s="16">
        <v>1798.3</v>
      </c>
      <c r="H74" s="16">
        <v>2197.5</v>
      </c>
      <c r="I74" s="16">
        <v>9177.2000000000007</v>
      </c>
      <c r="J74" s="16">
        <v>44.089495453918737</v>
      </c>
      <c r="K74" s="16">
        <v>100.6</v>
      </c>
      <c r="L74" s="10">
        <v>74657.031900000002</v>
      </c>
      <c r="M74" s="10">
        <v>77230</v>
      </c>
      <c r="N74" s="16">
        <v>3220.4</v>
      </c>
      <c r="O74" s="16">
        <v>75719</v>
      </c>
      <c r="P74" s="16">
        <v>32808</v>
      </c>
      <c r="Q74" s="16">
        <v>1148477.4283950599</v>
      </c>
      <c r="R74" s="14">
        <v>1651.2659799999999</v>
      </c>
      <c r="S74" s="16">
        <v>16033.7530864197</v>
      </c>
      <c r="T74" s="16">
        <v>12.5</v>
      </c>
      <c r="U74" s="16">
        <v>50.43</v>
      </c>
      <c r="V74" s="16">
        <v>1231.0630000000001</v>
      </c>
    </row>
    <row r="75" spans="1:22">
      <c r="A75" s="9" t="s">
        <v>79</v>
      </c>
      <c r="B75" s="13">
        <v>37768</v>
      </c>
      <c r="C75" s="4">
        <v>105.14882383690293</v>
      </c>
      <c r="D75" s="7">
        <v>1.3266991596975863</v>
      </c>
      <c r="E75" s="3">
        <v>19.95</v>
      </c>
      <c r="F75" s="6">
        <v>12641.1</v>
      </c>
      <c r="G75" s="15">
        <v>1791.3</v>
      </c>
      <c r="H75" s="15">
        <v>2252.1999999999998</v>
      </c>
      <c r="I75" s="15">
        <v>9131.2999999999993</v>
      </c>
      <c r="J75" s="15">
        <v>44.536504355291008</v>
      </c>
      <c r="K75" s="15">
        <v>101.61995033091388</v>
      </c>
      <c r="L75" s="10">
        <v>76218.922200000001</v>
      </c>
      <c r="M75" s="10">
        <v>78651</v>
      </c>
      <c r="N75" s="15">
        <v>3283.4</v>
      </c>
      <c r="O75" s="15">
        <v>32795</v>
      </c>
      <c r="P75" s="15">
        <v>16073</v>
      </c>
      <c r="Q75" s="15">
        <v>1142364.2851851799</v>
      </c>
      <c r="R75" s="14">
        <v>1647.75397</v>
      </c>
      <c r="S75" s="15">
        <v>6364.4197530864203</v>
      </c>
      <c r="T75" s="15">
        <v>12.5</v>
      </c>
      <c r="U75" s="15">
        <v>49.33</v>
      </c>
      <c r="V75" s="15">
        <v>1267.1500000000001</v>
      </c>
    </row>
    <row r="76" spans="1:22">
      <c r="A76" s="9" t="s">
        <v>80</v>
      </c>
      <c r="B76" s="13">
        <v>37602</v>
      </c>
      <c r="C76" s="4">
        <v>105.06396004870595</v>
      </c>
      <c r="D76" s="7">
        <v>-8.070826196650005E-2</v>
      </c>
      <c r="E76" s="3">
        <v>20.05</v>
      </c>
      <c r="F76" s="6">
        <v>12890.9</v>
      </c>
      <c r="G76" s="15">
        <v>1818.4</v>
      </c>
      <c r="H76" s="15">
        <v>2308.6</v>
      </c>
      <c r="I76" s="15">
        <v>9220.6</v>
      </c>
      <c r="J76" s="15">
        <v>44.666956164974984</v>
      </c>
      <c r="K76" s="15">
        <v>101.91760517860712</v>
      </c>
      <c r="L76" s="10">
        <v>78558.694799999997</v>
      </c>
      <c r="M76" s="10">
        <v>81194</v>
      </c>
      <c r="N76" s="15">
        <v>3359.5</v>
      </c>
      <c r="O76" s="15">
        <v>75639</v>
      </c>
      <c r="P76" s="15">
        <v>31848</v>
      </c>
      <c r="Q76" s="15">
        <v>1151236.69629629</v>
      </c>
      <c r="R76" s="14">
        <v>1733.1412499999999</v>
      </c>
      <c r="S76" s="15">
        <v>4043.82716049382</v>
      </c>
      <c r="T76" s="15">
        <v>12.5</v>
      </c>
      <c r="U76" s="15">
        <v>48.69</v>
      </c>
      <c r="V76" s="15">
        <v>1245.25</v>
      </c>
    </row>
    <row r="77" spans="1:22">
      <c r="A77" s="9" t="s">
        <v>81</v>
      </c>
      <c r="B77" s="13">
        <v>37356</v>
      </c>
      <c r="C77" s="4">
        <v>105.33331201299335</v>
      </c>
      <c r="D77" s="7">
        <v>0.25636951449623524</v>
      </c>
      <c r="E77" s="3">
        <v>20.3</v>
      </c>
      <c r="F77" s="6">
        <v>13149.1</v>
      </c>
      <c r="G77" s="15">
        <v>1851.9</v>
      </c>
      <c r="H77" s="15">
        <v>2299.5</v>
      </c>
      <c r="I77" s="15">
        <v>9302.2999999999993</v>
      </c>
      <c r="J77" s="15">
        <v>45.647978524900353</v>
      </c>
      <c r="K77" s="15">
        <v>103</v>
      </c>
      <c r="L77" s="10">
        <v>76255.615399999995</v>
      </c>
      <c r="M77" s="10">
        <v>78736</v>
      </c>
      <c r="N77" s="15">
        <v>3201.4</v>
      </c>
      <c r="O77" s="15">
        <v>28654</v>
      </c>
      <c r="P77" s="15">
        <v>12403</v>
      </c>
      <c r="Q77" s="15">
        <v>1163417.3185185101</v>
      </c>
      <c r="R77" s="14">
        <v>1818.52853</v>
      </c>
      <c r="S77" s="15">
        <v>3757.7530864197502</v>
      </c>
      <c r="T77" s="15">
        <v>12.5</v>
      </c>
      <c r="U77" s="15">
        <v>45.63</v>
      </c>
      <c r="V77" s="15">
        <v>1261.277</v>
      </c>
    </row>
    <row r="78" spans="1:22">
      <c r="A78" s="9" t="s">
        <v>82</v>
      </c>
      <c r="B78" s="13">
        <v>37781</v>
      </c>
      <c r="C78" s="4">
        <v>106.49869619919126</v>
      </c>
      <c r="D78" s="7">
        <v>1.1063776159000449</v>
      </c>
      <c r="E78" s="3">
        <v>20.3</v>
      </c>
      <c r="F78" s="6">
        <v>13337.4</v>
      </c>
      <c r="G78" s="15">
        <v>1863.7</v>
      </c>
      <c r="H78" s="15">
        <v>2316.8000000000002</v>
      </c>
      <c r="I78" s="15">
        <v>9585.7000000000007</v>
      </c>
      <c r="J78" s="15">
        <v>46.486950431473851</v>
      </c>
      <c r="K78" s="15">
        <v>104.89305439516741</v>
      </c>
      <c r="L78" s="10">
        <v>78247.694499999998</v>
      </c>
      <c r="M78" s="10">
        <v>80671</v>
      </c>
      <c r="N78" s="15">
        <v>3248.6</v>
      </c>
      <c r="O78" s="15">
        <v>32587</v>
      </c>
      <c r="P78" s="15">
        <v>13046</v>
      </c>
      <c r="Q78" s="15">
        <v>1182370.4037037001</v>
      </c>
      <c r="R78" s="14">
        <v>1903.91581</v>
      </c>
      <c r="S78" s="15">
        <v>8182.74074074074</v>
      </c>
      <c r="T78" s="15">
        <v>11.5</v>
      </c>
      <c r="U78" s="15">
        <v>49.97</v>
      </c>
      <c r="V78" s="15">
        <v>1235.0999999999999</v>
      </c>
    </row>
    <row r="79" spans="1:22">
      <c r="A79" s="9" t="s">
        <v>83</v>
      </c>
      <c r="B79" s="13">
        <v>38115</v>
      </c>
      <c r="C79" s="4">
        <v>106.894130613524</v>
      </c>
      <c r="D79" s="7">
        <v>0.37130446516746574</v>
      </c>
      <c r="E79" s="3">
        <v>19.059999999999999</v>
      </c>
      <c r="F79" s="6">
        <v>13662.6</v>
      </c>
      <c r="G79" s="15">
        <v>1895.4</v>
      </c>
      <c r="H79" s="15">
        <v>2336.8000000000002</v>
      </c>
      <c r="I79" s="15">
        <v>9736.9</v>
      </c>
      <c r="J79" s="15">
        <v>46.766630801266345</v>
      </c>
      <c r="K79" s="15">
        <v>105.52412457657563</v>
      </c>
      <c r="L79" s="10">
        <v>79845.273400000005</v>
      </c>
      <c r="M79" s="10">
        <v>82372</v>
      </c>
      <c r="N79" s="15">
        <v>3250.4</v>
      </c>
      <c r="O79" s="15">
        <v>40146</v>
      </c>
      <c r="P79" s="15">
        <v>17014</v>
      </c>
      <c r="Q79" s="15">
        <v>1198569.25925925</v>
      </c>
      <c r="R79" s="14">
        <v>1831.22177333333</v>
      </c>
      <c r="S79" s="15">
        <v>9958.2962962962902</v>
      </c>
      <c r="T79" s="15">
        <v>11.5</v>
      </c>
      <c r="U79" s="15">
        <v>49.36</v>
      </c>
      <c r="V79" s="15">
        <v>1281.72</v>
      </c>
    </row>
    <row r="80" spans="1:22">
      <c r="A80" s="9" t="s">
        <v>84</v>
      </c>
      <c r="B80" s="13">
        <v>38882</v>
      </c>
      <c r="C80" s="4">
        <v>106.96334376604146</v>
      </c>
      <c r="D80" s="7">
        <v>6.4749254351204044E-2</v>
      </c>
      <c r="E80" s="3">
        <v>18.309999999999999</v>
      </c>
      <c r="F80" s="6">
        <v>13899.5</v>
      </c>
      <c r="G80" s="15">
        <v>1964.9</v>
      </c>
      <c r="H80" s="15">
        <v>2373.6999999999998</v>
      </c>
      <c r="I80" s="15">
        <v>9915.7000000000007</v>
      </c>
      <c r="J80" s="15">
        <v>47.63807285962433</v>
      </c>
      <c r="K80" s="15">
        <v>104</v>
      </c>
      <c r="L80" s="10">
        <v>82956.069399999993</v>
      </c>
      <c r="M80" s="10">
        <v>85831.8</v>
      </c>
      <c r="N80" s="15">
        <v>3393.6</v>
      </c>
      <c r="O80" s="15">
        <v>34531</v>
      </c>
      <c r="P80" s="15">
        <v>15085</v>
      </c>
      <c r="Q80" s="15">
        <v>1215478.13703703</v>
      </c>
      <c r="R80" s="14">
        <v>1758.5277366666601</v>
      </c>
      <c r="S80" s="15">
        <v>11760.9629629629</v>
      </c>
      <c r="T80" s="15">
        <v>11.5</v>
      </c>
      <c r="U80" s="15">
        <v>55.2</v>
      </c>
      <c r="V80" s="15">
        <v>1317.0450000000001</v>
      </c>
    </row>
    <row r="81" spans="1:22">
      <c r="A81" s="9" t="s">
        <v>85</v>
      </c>
      <c r="B81" s="13">
        <v>39732</v>
      </c>
      <c r="C81" s="4">
        <v>108.45210907169516</v>
      </c>
      <c r="D81" s="7">
        <v>1.3918462654926467</v>
      </c>
      <c r="E81" s="3">
        <v>18.12</v>
      </c>
      <c r="F81" s="6">
        <v>14030.5</v>
      </c>
      <c r="G81" s="15">
        <v>1963.5</v>
      </c>
      <c r="H81" s="15">
        <v>2456.8000000000002</v>
      </c>
      <c r="I81" s="15">
        <v>9967.5</v>
      </c>
      <c r="J81" s="15">
        <v>48.598901738460214</v>
      </c>
      <c r="K81" s="15">
        <v>106.0976122122611</v>
      </c>
      <c r="L81" s="10">
        <v>83315.8842</v>
      </c>
      <c r="M81" s="10">
        <v>86480.2</v>
      </c>
      <c r="N81" s="15">
        <v>3463.4</v>
      </c>
      <c r="O81" s="15">
        <v>32960</v>
      </c>
      <c r="P81" s="15">
        <v>14619</v>
      </c>
      <c r="Q81" s="15">
        <v>1229840.31604938</v>
      </c>
      <c r="R81" s="14">
        <v>1685.8336999999999</v>
      </c>
      <c r="S81" s="15">
        <v>13630.3456790123</v>
      </c>
      <c r="T81" s="15">
        <v>11.7</v>
      </c>
      <c r="U81" s="15">
        <v>58.53</v>
      </c>
      <c r="V81" s="15">
        <v>1280.6769999999999</v>
      </c>
    </row>
    <row r="82" spans="1:22">
      <c r="A82" s="9" t="s">
        <v>86</v>
      </c>
      <c r="B82" s="13">
        <v>40648</v>
      </c>
      <c r="C82" s="4">
        <v>109.53075181136396</v>
      </c>
      <c r="D82" s="7">
        <v>0.99457977249268747</v>
      </c>
      <c r="E82" s="3">
        <v>18.14</v>
      </c>
      <c r="F82" s="6">
        <v>14244.7</v>
      </c>
      <c r="G82" s="15">
        <v>1967.5</v>
      </c>
      <c r="H82" s="15">
        <v>2541.3000000000002</v>
      </c>
      <c r="I82" s="15">
        <v>10063.299999999999</v>
      </c>
      <c r="J82" s="15">
        <v>49.051442543739675</v>
      </c>
      <c r="K82" s="15">
        <v>107.08556661351803</v>
      </c>
      <c r="L82" s="10">
        <v>86285.369600000005</v>
      </c>
      <c r="M82" s="10">
        <v>88774.6</v>
      </c>
      <c r="N82" s="15">
        <v>3542.7</v>
      </c>
      <c r="O82" s="15">
        <v>33916</v>
      </c>
      <c r="P82" s="15">
        <v>16260</v>
      </c>
      <c r="Q82" s="15">
        <v>1250611.7790123399</v>
      </c>
      <c r="R82" s="14">
        <v>1691.6659566666599</v>
      </c>
      <c r="S82" s="15">
        <v>15457.530864197501</v>
      </c>
      <c r="T82" s="15">
        <v>11.7</v>
      </c>
      <c r="U82" s="15">
        <v>61.06</v>
      </c>
      <c r="V82" s="15">
        <v>1283.1890000000001</v>
      </c>
    </row>
    <row r="83" spans="1:22">
      <c r="A83" s="9" t="s">
        <v>87</v>
      </c>
      <c r="B83" s="13">
        <v>41664</v>
      </c>
      <c r="C83" s="4">
        <v>110.29001848415322</v>
      </c>
      <c r="D83" s="7">
        <v>0.69319954463280542</v>
      </c>
      <c r="E83" s="3">
        <v>18.14</v>
      </c>
      <c r="F83" s="6">
        <v>14450.1</v>
      </c>
      <c r="G83" s="15">
        <v>1994.5</v>
      </c>
      <c r="H83" s="15">
        <v>2551</v>
      </c>
      <c r="I83" s="15">
        <v>10161.799999999999</v>
      </c>
      <c r="J83" s="15">
        <v>51.137507827844971</v>
      </c>
      <c r="K83" s="15">
        <v>106.7</v>
      </c>
      <c r="L83" s="10">
        <v>92718.012799999997</v>
      </c>
      <c r="M83" s="10">
        <v>95508.64</v>
      </c>
      <c r="N83" s="15">
        <v>3817.4</v>
      </c>
      <c r="O83" s="15">
        <v>46333</v>
      </c>
      <c r="P83" s="15">
        <v>22167</v>
      </c>
      <c r="Q83" s="15">
        <v>1274535.80493827</v>
      </c>
      <c r="R83" s="14">
        <v>1697.4982133333301</v>
      </c>
      <c r="S83" s="15">
        <v>17282.123456790101</v>
      </c>
      <c r="T83" s="15">
        <v>11.7</v>
      </c>
      <c r="U83" s="15">
        <v>64.47</v>
      </c>
      <c r="V83" s="15">
        <v>1265.674</v>
      </c>
    </row>
    <row r="84" spans="1:22">
      <c r="A84" s="9" t="s">
        <v>88</v>
      </c>
      <c r="B84" s="13">
        <v>43057</v>
      </c>
      <c r="C84" s="4">
        <v>110.82064290288072</v>
      </c>
      <c r="D84" s="7">
        <v>0.48111735406386469</v>
      </c>
      <c r="E84" s="3">
        <v>18.12</v>
      </c>
      <c r="F84" s="6">
        <v>14631.2</v>
      </c>
      <c r="G84" s="15">
        <v>2012.4</v>
      </c>
      <c r="H84" s="15">
        <v>2556.9</v>
      </c>
      <c r="I84" s="15">
        <v>2586.1</v>
      </c>
      <c r="J84" s="15">
        <v>51.337041018693121</v>
      </c>
      <c r="K84" s="15">
        <v>107.1163322063948</v>
      </c>
      <c r="L84" s="10">
        <v>95488.3416</v>
      </c>
      <c r="M84" s="10">
        <v>98817.279999999999</v>
      </c>
      <c r="N84" s="15">
        <v>3934.4</v>
      </c>
      <c r="O84" s="15">
        <v>52125</v>
      </c>
      <c r="P84" s="15">
        <v>22894</v>
      </c>
      <c r="Q84" s="15">
        <v>1308295.6135802399</v>
      </c>
      <c r="R84" s="14">
        <v>1703.3304700000001</v>
      </c>
      <c r="S84" s="15">
        <v>21974.049382715999</v>
      </c>
      <c r="T84" s="15">
        <v>12.1</v>
      </c>
      <c r="U84" s="15">
        <v>66.28</v>
      </c>
      <c r="V84" s="15">
        <v>1332.809</v>
      </c>
    </row>
    <row r="85" spans="1:22">
      <c r="A85" s="9" t="s">
        <v>89</v>
      </c>
      <c r="B85" s="13">
        <v>46350</v>
      </c>
      <c r="C85" s="4">
        <v>111.17435483050269</v>
      </c>
      <c r="D85" s="7">
        <v>0.31917512690478045</v>
      </c>
      <c r="E85" s="3">
        <v>18.07</v>
      </c>
      <c r="F85" s="6">
        <v>14896.4</v>
      </c>
      <c r="G85" s="15">
        <v>2039.6</v>
      </c>
      <c r="H85" s="15">
        <v>2588.6999999999998</v>
      </c>
      <c r="I85" s="15">
        <v>10461</v>
      </c>
      <c r="J85" s="15">
        <v>51.397630857424872</v>
      </c>
      <c r="K85" s="15">
        <v>107.2427547887084</v>
      </c>
      <c r="L85" s="10">
        <v>95114.744999999995</v>
      </c>
      <c r="M85" s="10">
        <v>98148.52</v>
      </c>
      <c r="N85" s="15">
        <v>3908.9</v>
      </c>
      <c r="O85" s="15">
        <v>51550</v>
      </c>
      <c r="P85" s="15">
        <v>21996</v>
      </c>
      <c r="Q85" s="15">
        <v>1333512.35061728</v>
      </c>
      <c r="R85" s="14">
        <v>1697.7025166666599</v>
      </c>
      <c r="S85" s="15">
        <v>21641.012345678999</v>
      </c>
      <c r="T85" s="15">
        <v>12.1</v>
      </c>
      <c r="U85" s="15">
        <v>63.97</v>
      </c>
      <c r="V85" s="15">
        <v>1333.7750000000001</v>
      </c>
    </row>
    <row r="86" spans="1:22">
      <c r="A86" s="9" t="s">
        <v>90</v>
      </c>
      <c r="B86" s="13">
        <v>46434</v>
      </c>
      <c r="C86" s="4">
        <v>111.37823387165351</v>
      </c>
      <c r="D86" s="7">
        <v>0.18338675449176556</v>
      </c>
      <c r="E86" s="3">
        <v>18.87</v>
      </c>
      <c r="F86" s="6">
        <v>15299.8</v>
      </c>
      <c r="G86" s="16">
        <v>2139.8000000000002</v>
      </c>
      <c r="H86" s="16">
        <v>2586.1</v>
      </c>
      <c r="I86" s="16">
        <v>10918.5</v>
      </c>
      <c r="J86" s="16">
        <v>58.714511591899772</v>
      </c>
      <c r="K86" s="16">
        <v>113.3</v>
      </c>
      <c r="L86" s="10">
        <v>93552.602899999998</v>
      </c>
      <c r="M86" s="10">
        <v>96289.99</v>
      </c>
      <c r="N86" s="16">
        <v>3824.2</v>
      </c>
      <c r="O86" s="16">
        <v>77838</v>
      </c>
      <c r="P86" s="16">
        <v>47202</v>
      </c>
      <c r="Q86" s="16">
        <v>1356869.23580246</v>
      </c>
      <c r="R86" s="14">
        <v>1692.0745633333299</v>
      </c>
      <c r="S86" s="16">
        <v>19152.9382716049</v>
      </c>
      <c r="T86" s="16">
        <v>12.1</v>
      </c>
      <c r="U86" s="16">
        <v>65.87</v>
      </c>
      <c r="V86" s="16">
        <v>1325.5619999999999</v>
      </c>
    </row>
    <row r="87" spans="1:22">
      <c r="A87" s="9" t="s">
        <v>91</v>
      </c>
      <c r="B87" s="13">
        <v>50083</v>
      </c>
      <c r="C87" s="4">
        <v>112.86858653465622</v>
      </c>
      <c r="D87" s="7">
        <v>1.3381004628966409</v>
      </c>
      <c r="E87" s="3">
        <v>19.47</v>
      </c>
      <c r="F87" s="6">
        <v>15372.6</v>
      </c>
      <c r="G87" s="15">
        <v>2143</v>
      </c>
      <c r="H87" s="15">
        <v>2756.1</v>
      </c>
      <c r="I87" s="15">
        <v>10868.5</v>
      </c>
      <c r="J87" s="15">
        <v>59.129830735589408</v>
      </c>
      <c r="K87" s="15">
        <v>114.10143149801024</v>
      </c>
      <c r="L87" s="10">
        <v>92513.547900000005</v>
      </c>
      <c r="M87" s="10">
        <v>95523.89</v>
      </c>
      <c r="N87" s="15">
        <v>3799.9</v>
      </c>
      <c r="O87" s="15">
        <v>16718</v>
      </c>
      <c r="P87" s="15">
        <v>9602</v>
      </c>
      <c r="Q87" s="15">
        <v>1362313.31111111</v>
      </c>
      <c r="R87" s="14">
        <v>1686.44661</v>
      </c>
      <c r="S87" s="15">
        <v>8705.9753086419696</v>
      </c>
      <c r="T87" s="15">
        <v>12.1</v>
      </c>
      <c r="U87" s="15">
        <v>71.02</v>
      </c>
      <c r="V87" s="15">
        <v>1335.3320000000001</v>
      </c>
    </row>
    <row r="88" spans="1:22">
      <c r="A88" s="9" t="s">
        <v>92</v>
      </c>
      <c r="B88" s="12">
        <v>65300</v>
      </c>
      <c r="C88" s="4">
        <v>114.12112764852932</v>
      </c>
      <c r="D88" s="7">
        <v>1.1097340299273784</v>
      </c>
      <c r="E88" s="3">
        <v>19.48</v>
      </c>
      <c r="F88" s="6">
        <v>15513.5</v>
      </c>
      <c r="G88" s="15">
        <v>2161.9</v>
      </c>
      <c r="H88" s="15">
        <v>2738.2</v>
      </c>
      <c r="I88" s="15">
        <v>10924.4</v>
      </c>
      <c r="J88" s="15">
        <v>59.717465101938892</v>
      </c>
      <c r="K88" s="15">
        <v>115.23537559295835</v>
      </c>
      <c r="L88" s="10">
        <v>92829.911500000002</v>
      </c>
      <c r="M88" s="10">
        <v>95227.47</v>
      </c>
      <c r="N88" s="15">
        <v>3727.9</v>
      </c>
      <c r="O88" s="15">
        <v>47741</v>
      </c>
      <c r="P88" s="15">
        <v>23411</v>
      </c>
      <c r="Q88" s="15">
        <v>1393990.2111111099</v>
      </c>
      <c r="R88" s="14">
        <v>1742.1650500000001</v>
      </c>
      <c r="S88" s="15">
        <v>6260.7160493827096</v>
      </c>
      <c r="T88" s="15">
        <v>12.1</v>
      </c>
      <c r="U88" s="15">
        <v>75.180000000000007</v>
      </c>
      <c r="V88" s="15">
        <v>1303.6179999999999</v>
      </c>
    </row>
    <row r="89" spans="1:22">
      <c r="A89" s="9" t="s">
        <v>93</v>
      </c>
      <c r="B89" s="12">
        <v>70005</v>
      </c>
      <c r="C89" s="4">
        <v>116.06965342173396</v>
      </c>
      <c r="D89" s="7">
        <v>1.707418962074847</v>
      </c>
      <c r="E89" s="3">
        <v>19.45</v>
      </c>
      <c r="F89" s="6">
        <v>15827.5</v>
      </c>
      <c r="G89" s="15">
        <v>2186.6</v>
      </c>
      <c r="H89" s="15">
        <v>2766.1</v>
      </c>
      <c r="I89" s="15">
        <v>11050.9</v>
      </c>
      <c r="J89" s="15">
        <v>62.474613549671282</v>
      </c>
      <c r="K89" s="15">
        <v>129.1</v>
      </c>
      <c r="L89" s="10">
        <v>105790.5668</v>
      </c>
      <c r="M89" s="10">
        <v>108872.86</v>
      </c>
      <c r="N89" s="15">
        <v>4212.7</v>
      </c>
      <c r="O89" s="15">
        <v>57720</v>
      </c>
      <c r="P89" s="15">
        <v>24568</v>
      </c>
      <c r="Q89" s="15">
        <v>1435846.97777777</v>
      </c>
      <c r="R89" s="14">
        <v>1797.8834899999999</v>
      </c>
      <c r="S89" s="15">
        <v>6013.3086419752999</v>
      </c>
      <c r="T89" s="15">
        <v>12.1</v>
      </c>
      <c r="U89" s="15">
        <v>75.680000000000007</v>
      </c>
      <c r="V89" s="15">
        <v>1282.126</v>
      </c>
    </row>
    <row r="90" spans="1:22">
      <c r="A90" s="9" t="s">
        <v>94</v>
      </c>
      <c r="B90" s="12">
        <v>82500</v>
      </c>
      <c r="C90" s="4">
        <v>121.45422053420174</v>
      </c>
      <c r="D90" s="7">
        <v>4.6390826143877462</v>
      </c>
      <c r="E90" s="3">
        <v>19.39</v>
      </c>
      <c r="F90" s="6">
        <v>16022.5</v>
      </c>
      <c r="G90" s="15">
        <v>2202.1999999999998</v>
      </c>
      <c r="H90" s="15">
        <v>2836.3</v>
      </c>
      <c r="I90" s="15">
        <v>11271.8</v>
      </c>
      <c r="J90" s="15">
        <v>66.395113670247426</v>
      </c>
      <c r="K90" s="15">
        <v>137.20147573244242</v>
      </c>
      <c r="L90" s="10">
        <v>105477.0632</v>
      </c>
      <c r="M90" s="10">
        <v>108830.78</v>
      </c>
      <c r="N90" s="15">
        <v>4250.8</v>
      </c>
      <c r="O90" s="15">
        <v>83880</v>
      </c>
      <c r="P90" s="15">
        <v>33145</v>
      </c>
      <c r="Q90" s="15">
        <v>1519738.05061728</v>
      </c>
      <c r="R90" s="14">
        <v>1853.60193</v>
      </c>
      <c r="S90" s="15">
        <v>11226.6172839506</v>
      </c>
      <c r="T90" s="15">
        <v>12.2</v>
      </c>
      <c r="U90" s="15">
        <v>73.62</v>
      </c>
      <c r="V90" s="15">
        <v>1238.0640000000001</v>
      </c>
    </row>
    <row r="91" spans="1:22">
      <c r="A91" s="9" t="s">
        <v>95</v>
      </c>
      <c r="B91" s="13">
        <v>102200</v>
      </c>
      <c r="C91" s="4">
        <v>127.64322179781247</v>
      </c>
      <c r="D91" s="7">
        <v>5.0957482056936065</v>
      </c>
      <c r="E91" s="3">
        <v>19.68</v>
      </c>
      <c r="F91" s="6">
        <v>16466.900000000001</v>
      </c>
      <c r="G91" s="15">
        <v>2279.8000000000002</v>
      </c>
      <c r="H91" s="15">
        <v>2871.9</v>
      </c>
      <c r="I91" s="15">
        <v>11496.7</v>
      </c>
      <c r="J91" s="15">
        <v>67.972044977712471</v>
      </c>
      <c r="K91" s="15">
        <v>140.46010864310261</v>
      </c>
      <c r="L91" s="10">
        <v>132850.63879999999</v>
      </c>
      <c r="M91" s="10">
        <v>136910.6</v>
      </c>
      <c r="N91" s="15">
        <v>5231.7</v>
      </c>
      <c r="O91" s="15">
        <v>133201</v>
      </c>
      <c r="P91" s="15">
        <v>49787</v>
      </c>
      <c r="Q91" s="15">
        <v>1558063.7209876501</v>
      </c>
      <c r="R91" s="14">
        <v>1733.56310333333</v>
      </c>
      <c r="S91" s="15">
        <v>12927.7654320987</v>
      </c>
      <c r="T91" s="15">
        <v>12.2</v>
      </c>
      <c r="U91" s="15">
        <v>75.739999999999995</v>
      </c>
      <c r="V91" s="15">
        <v>1201.8589999999999</v>
      </c>
    </row>
    <row r="92" spans="1:22">
      <c r="A92" s="9" t="s">
        <v>96</v>
      </c>
      <c r="B92" s="13">
        <v>126350</v>
      </c>
      <c r="C92" s="4">
        <v>134.42345011900463</v>
      </c>
      <c r="D92" s="7">
        <v>5.3118592790865726</v>
      </c>
      <c r="E92" s="3">
        <v>19.95</v>
      </c>
      <c r="F92" s="6">
        <v>16723.7</v>
      </c>
      <c r="G92" s="15">
        <v>2345.1</v>
      </c>
      <c r="H92" s="15">
        <v>2939.4</v>
      </c>
      <c r="I92" s="15">
        <v>11655.5</v>
      </c>
      <c r="J92" s="15">
        <v>76.017093484654183</v>
      </c>
      <c r="K92" s="15">
        <v>153.69999999999999</v>
      </c>
      <c r="L92" s="10">
        <v>156458.71030000001</v>
      </c>
      <c r="M92" s="10">
        <v>160538.23000000001</v>
      </c>
      <c r="N92" s="15">
        <v>6124.1</v>
      </c>
      <c r="O92" s="15">
        <v>167533</v>
      </c>
      <c r="P92" s="15">
        <v>63025</v>
      </c>
      <c r="Q92" s="15">
        <v>1582678.4283950599</v>
      </c>
      <c r="R92" s="14">
        <v>1613.5242766666599</v>
      </c>
      <c r="S92" s="15">
        <v>14379.6172839506</v>
      </c>
      <c r="T92" s="15">
        <v>12.2</v>
      </c>
      <c r="U92" s="15">
        <v>81.48</v>
      </c>
      <c r="V92" s="15">
        <v>1199.1980000000001</v>
      </c>
    </row>
    <row r="93" spans="1:22">
      <c r="A93" s="9" t="s">
        <v>97</v>
      </c>
      <c r="B93" s="13">
        <v>148157</v>
      </c>
      <c r="C93" s="4">
        <v>143.58668357517033</v>
      </c>
      <c r="D93" s="7">
        <v>6.8166926589471766</v>
      </c>
      <c r="E93" s="3">
        <v>20.010000000000002</v>
      </c>
      <c r="F93" s="6">
        <v>16938.400000000001</v>
      </c>
      <c r="G93" s="15">
        <v>2365.5</v>
      </c>
      <c r="H93" s="15">
        <v>2970.1</v>
      </c>
      <c r="I93" s="15">
        <v>13126.1</v>
      </c>
      <c r="J93" s="15">
        <v>79.921499455673469</v>
      </c>
      <c r="K93" s="15">
        <v>161.59437178187835</v>
      </c>
      <c r="L93" s="10">
        <v>181895.6875</v>
      </c>
      <c r="M93" s="10">
        <v>187778.92</v>
      </c>
      <c r="N93" s="15">
        <v>7162.7</v>
      </c>
      <c r="O93" s="15">
        <v>294769</v>
      </c>
      <c r="P93" s="15">
        <v>90502</v>
      </c>
      <c r="Q93" s="15">
        <v>1567863.21975308</v>
      </c>
      <c r="R93" s="14">
        <v>1493.4854499999999</v>
      </c>
      <c r="S93" s="15">
        <v>15222.370370370299</v>
      </c>
      <c r="T93" s="15">
        <v>11.7</v>
      </c>
      <c r="U93" s="15">
        <v>75.239999999999995</v>
      </c>
      <c r="V93" s="15">
        <v>1214.7260000000001</v>
      </c>
    </row>
    <row r="94" spans="1:22">
      <c r="A94" s="9" t="s">
        <v>98</v>
      </c>
      <c r="B94" s="13">
        <v>137948</v>
      </c>
      <c r="C94" s="4">
        <v>147.31619655042411</v>
      </c>
      <c r="D94" s="7">
        <v>2.5973947460812497</v>
      </c>
      <c r="E94" s="3">
        <v>19.97</v>
      </c>
      <c r="F94" s="6">
        <v>17252</v>
      </c>
      <c r="G94" s="15">
        <v>2414</v>
      </c>
      <c r="H94" s="15">
        <v>2985.7</v>
      </c>
      <c r="I94" s="15">
        <v>11943.1</v>
      </c>
      <c r="J94" s="15">
        <v>80.897455936915847</v>
      </c>
      <c r="K94" s="15">
        <v>163.56767152658952</v>
      </c>
      <c r="L94" s="10">
        <v>169529.0417</v>
      </c>
      <c r="M94" s="10">
        <v>175713.15</v>
      </c>
      <c r="N94" s="15">
        <v>6681.3</v>
      </c>
      <c r="O94" s="15">
        <v>140914</v>
      </c>
      <c r="P94" s="15">
        <v>45498</v>
      </c>
      <c r="Q94" s="15">
        <v>1584345.2160493799</v>
      </c>
      <c r="R94" s="14">
        <v>1506.04864666666</v>
      </c>
      <c r="S94" s="15">
        <v>16445.481481481402</v>
      </c>
      <c r="T94" s="15">
        <v>11.7</v>
      </c>
      <c r="U94" s="15">
        <v>58.33</v>
      </c>
      <c r="V94" s="15">
        <v>1221.2750000000001</v>
      </c>
    </row>
    <row r="95" spans="1:22">
      <c r="A95" s="9" t="s">
        <v>99</v>
      </c>
      <c r="B95" s="11">
        <v>111055</v>
      </c>
      <c r="C95" s="4">
        <v>151.01540832568395</v>
      </c>
      <c r="D95" s="7">
        <v>2.5110692930452094</v>
      </c>
      <c r="E95" s="5">
        <v>19.97978137158956</v>
      </c>
      <c r="F95" s="6">
        <v>18434.5333333333</v>
      </c>
      <c r="G95" s="15">
        <v>2448.3000000000002</v>
      </c>
      <c r="H95" s="15">
        <v>3028.4</v>
      </c>
      <c r="I95" s="15">
        <v>12081.1</v>
      </c>
      <c r="J95" s="15">
        <v>93.979980501623757</v>
      </c>
      <c r="K95" s="15">
        <v>172.4</v>
      </c>
      <c r="L95" s="10">
        <v>151899.58119999999</v>
      </c>
      <c r="M95" s="13">
        <v>156083.15</v>
      </c>
      <c r="N95" s="15">
        <v>5924.3</v>
      </c>
      <c r="O95" s="15">
        <v>75747</v>
      </c>
      <c r="P95" s="15">
        <v>27917</v>
      </c>
      <c r="Q95" s="15">
        <v>1606405.4641975299</v>
      </c>
      <c r="R95" s="14">
        <v>1518.6118433333299</v>
      </c>
      <c r="S95" s="15">
        <v>17689.148148148099</v>
      </c>
      <c r="T95" s="15">
        <v>11.7</v>
      </c>
      <c r="U95" s="15">
        <v>51.55</v>
      </c>
      <c r="V95" s="15">
        <v>1249.8869999999999</v>
      </c>
    </row>
    <row r="96" spans="1:22">
      <c r="A96" s="9" t="s">
        <v>100</v>
      </c>
      <c r="B96" s="11">
        <v>109643</v>
      </c>
      <c r="C96" s="4">
        <v>154.06897316753702</v>
      </c>
      <c r="D96" s="7">
        <v>2.0220220411334866</v>
      </c>
      <c r="E96" s="5">
        <v>19.862687954469283</v>
      </c>
      <c r="F96" s="6">
        <v>18828.900000000001</v>
      </c>
      <c r="G96" s="15">
        <v>2507.1999999999998</v>
      </c>
      <c r="H96" s="15">
        <v>3085</v>
      </c>
      <c r="I96" s="15">
        <v>12261.2</v>
      </c>
      <c r="J96" s="15">
        <v>95.131726031675086</v>
      </c>
      <c r="K96" s="15">
        <v>174.51280028279447</v>
      </c>
      <c r="L96" s="10">
        <v>162342.44450000001</v>
      </c>
      <c r="M96" s="13">
        <v>165575.1</v>
      </c>
      <c r="N96" s="15">
        <v>6273.6</v>
      </c>
      <c r="O96" s="15">
        <v>132944</v>
      </c>
      <c r="P96" s="15">
        <v>53989</v>
      </c>
      <c r="Q96" s="15">
        <v>1619893.42592592</v>
      </c>
      <c r="R96" s="14">
        <v>1531.1750400000001</v>
      </c>
      <c r="S96" s="15">
        <v>22026.283950617199</v>
      </c>
      <c r="T96" s="15">
        <v>12.1</v>
      </c>
      <c r="U96" s="15">
        <v>61.19</v>
      </c>
      <c r="V96" s="15">
        <v>1291.6300000000001</v>
      </c>
    </row>
    <row r="97" spans="1:22">
      <c r="A97" s="9" t="s">
        <v>101</v>
      </c>
      <c r="B97" s="11">
        <v>120065</v>
      </c>
      <c r="C97" s="4">
        <v>157.26693400993602</v>
      </c>
      <c r="D97" s="7">
        <v>2.0756683040403567</v>
      </c>
      <c r="E97" s="5">
        <v>19.715831666362551</v>
      </c>
      <c r="F97" s="6">
        <v>19152.3</v>
      </c>
      <c r="G97" s="15">
        <v>2534.4</v>
      </c>
      <c r="H97" s="15">
        <v>3125.4</v>
      </c>
      <c r="I97" s="15">
        <v>12491.4</v>
      </c>
      <c r="J97" s="15">
        <v>95.293581910887838</v>
      </c>
      <c r="K97" s="15">
        <v>174.80971408749352</v>
      </c>
      <c r="L97" s="10">
        <v>155636.34950000001</v>
      </c>
      <c r="M97" s="13">
        <v>157387.49</v>
      </c>
      <c r="N97" s="15">
        <v>6015.3</v>
      </c>
      <c r="O97" s="15">
        <v>90773</v>
      </c>
      <c r="P97" s="15">
        <v>35139</v>
      </c>
      <c r="Q97" s="15">
        <v>1663723.08148148</v>
      </c>
      <c r="R97" s="14">
        <v>1521.15139</v>
      </c>
      <c r="S97" s="15">
        <v>21006.376543209801</v>
      </c>
      <c r="T97" s="15">
        <v>12.1</v>
      </c>
      <c r="U97" s="15">
        <v>65.28</v>
      </c>
      <c r="V97" s="15">
        <v>1319.7550000000001</v>
      </c>
    </row>
    <row r="98" spans="1:22">
      <c r="A98" s="9" t="s">
        <v>102</v>
      </c>
      <c r="B98" s="11">
        <v>132459</v>
      </c>
      <c r="C98" s="4">
        <v>163.27083569853079</v>
      </c>
      <c r="D98" s="7">
        <v>3.8176503703031717</v>
      </c>
      <c r="E98" s="5">
        <v>19.559243700636237</v>
      </c>
      <c r="F98" s="6">
        <v>19475.699999999899</v>
      </c>
      <c r="G98" s="16">
        <v>2656.9</v>
      </c>
      <c r="H98" s="16">
        <v>3325.5</v>
      </c>
      <c r="I98" s="16">
        <v>13126.1</v>
      </c>
      <c r="J98" s="16">
        <v>106.67732005627234</v>
      </c>
      <c r="K98" s="16">
        <v>201.2</v>
      </c>
      <c r="L98" s="10">
        <v>177151.80189999999</v>
      </c>
      <c r="M98" s="13">
        <v>178659.05</v>
      </c>
      <c r="N98" s="16">
        <v>6828.8</v>
      </c>
      <c r="O98" s="16">
        <v>165435</v>
      </c>
      <c r="P98" s="16">
        <v>54176</v>
      </c>
      <c r="Q98" s="16">
        <v>1723743.8925925901</v>
      </c>
      <c r="R98" s="14">
        <v>1511.1277399999999</v>
      </c>
      <c r="S98" s="16">
        <v>17702.339506172801</v>
      </c>
      <c r="T98" s="16">
        <v>12.1</v>
      </c>
      <c r="U98" s="16">
        <v>67.23</v>
      </c>
      <c r="V98" s="16">
        <v>1302.2860000000001</v>
      </c>
    </row>
    <row r="99" spans="1:22">
      <c r="A99" s="9" t="s">
        <v>103</v>
      </c>
      <c r="B99" s="11">
        <v>135526</v>
      </c>
      <c r="C99" s="4">
        <v>169.25572327782453</v>
      </c>
      <c r="D99" s="7">
        <v>3.6656194927209507</v>
      </c>
      <c r="E99" s="5">
        <v>19.814157690924784</v>
      </c>
      <c r="F99" s="6">
        <v>19799.099999999999</v>
      </c>
      <c r="G99" s="15">
        <v>2648.3</v>
      </c>
      <c r="H99" s="15">
        <v>3306.1</v>
      </c>
      <c r="I99" s="15">
        <v>13091</v>
      </c>
      <c r="J99" s="15">
        <v>108.22264932843025</v>
      </c>
      <c r="K99" s="15">
        <v>204.11458624376917</v>
      </c>
      <c r="L99" s="10">
        <v>202054.42509999999</v>
      </c>
      <c r="M99" s="13">
        <v>204375.3</v>
      </c>
      <c r="N99" s="15">
        <v>7831</v>
      </c>
      <c r="O99" s="15">
        <v>150238</v>
      </c>
      <c r="P99" s="15">
        <v>63675</v>
      </c>
      <c r="Q99" s="15">
        <v>1854043.9185185099</v>
      </c>
      <c r="R99" s="14">
        <v>1501.10409</v>
      </c>
      <c r="S99" s="15">
        <v>6302.4493827160504</v>
      </c>
      <c r="T99" s="15">
        <v>10.9</v>
      </c>
      <c r="U99" s="15">
        <v>71.91</v>
      </c>
      <c r="V99" s="15">
        <v>1287.6500000000001</v>
      </c>
    </row>
    <row r="100" spans="1:22">
      <c r="A100" s="9" t="s">
        <v>104</v>
      </c>
      <c r="B100" s="11">
        <v>145090</v>
      </c>
      <c r="C100" s="4">
        <v>171.99361338123856</v>
      </c>
      <c r="D100" s="7">
        <v>1.617605626794627</v>
      </c>
      <c r="E100" s="5">
        <v>19.764296030747168</v>
      </c>
      <c r="F100" s="6">
        <v>20287.5333333333</v>
      </c>
      <c r="G100" s="15">
        <v>2751.1</v>
      </c>
      <c r="H100" s="15">
        <v>3458.5</v>
      </c>
      <c r="I100" s="15">
        <v>13237.8</v>
      </c>
      <c r="J100" s="15">
        <v>109.24198307502554</v>
      </c>
      <c r="K100" s="15">
        <v>206.03711250995948</v>
      </c>
      <c r="L100" s="10">
        <v>212696.96969999999</v>
      </c>
      <c r="M100" s="13">
        <v>215091.61</v>
      </c>
      <c r="N100" s="15">
        <v>8241.6</v>
      </c>
      <c r="O100" s="15">
        <v>279419</v>
      </c>
      <c r="P100" s="15">
        <v>109143</v>
      </c>
      <c r="Q100" s="15">
        <v>1905880.9962962901</v>
      </c>
      <c r="R100" s="14">
        <v>1562.3966499999999</v>
      </c>
      <c r="S100" s="15">
        <v>2788.94567901235</v>
      </c>
      <c r="T100" s="15">
        <v>10.9</v>
      </c>
      <c r="U100" s="15">
        <v>64.150000000000006</v>
      </c>
      <c r="V100" s="15">
        <v>1282.46</v>
      </c>
    </row>
    <row r="101" spans="1:22">
      <c r="A101" s="9" t="s">
        <v>105</v>
      </c>
      <c r="B101" s="11">
        <v>134276</v>
      </c>
      <c r="C101" s="4">
        <v>173.34734443422937</v>
      </c>
      <c r="D101" s="7">
        <v>0.78708216333018832</v>
      </c>
      <c r="E101" s="5">
        <v>19.424905478351977</v>
      </c>
      <c r="F101" s="6">
        <v>20775.966666666602</v>
      </c>
      <c r="G101" s="15">
        <v>2744.3</v>
      </c>
      <c r="H101" s="15">
        <v>3476.4</v>
      </c>
      <c r="I101" s="15">
        <v>13475.1</v>
      </c>
      <c r="J101" s="15">
        <v>130.92012452456137</v>
      </c>
      <c r="K101" s="15">
        <v>241.1</v>
      </c>
      <c r="L101" s="10">
        <v>232533.6998</v>
      </c>
      <c r="M101" s="13">
        <v>234879.41</v>
      </c>
      <c r="N101" s="15">
        <v>8933.2000000000007</v>
      </c>
      <c r="O101" s="15">
        <v>245603</v>
      </c>
      <c r="P101" s="15">
        <v>82024</v>
      </c>
      <c r="Q101" s="15">
        <v>1933343.18518518</v>
      </c>
      <c r="R101" s="14">
        <v>1623.68921</v>
      </c>
      <c r="S101" s="15">
        <v>1350.1049382716101</v>
      </c>
      <c r="T101" s="15">
        <v>10.9</v>
      </c>
      <c r="U101" s="15">
        <v>65.599999999999994</v>
      </c>
      <c r="V101" s="15">
        <v>1358.4880000000001</v>
      </c>
    </row>
    <row r="102" spans="1:22">
      <c r="A102" s="9" t="s">
        <v>106</v>
      </c>
      <c r="B102" s="11">
        <v>126485</v>
      </c>
      <c r="C102" s="4">
        <v>178.43127110123314</v>
      </c>
      <c r="D102" s="7">
        <v>2.93279754795015</v>
      </c>
      <c r="E102" s="5">
        <v>19.364762205908885</v>
      </c>
      <c r="F102" s="6">
        <v>21264.400000000001</v>
      </c>
      <c r="G102" s="15">
        <v>2774.3</v>
      </c>
      <c r="H102" s="15">
        <v>3562.7</v>
      </c>
      <c r="I102" s="15">
        <v>13791.1</v>
      </c>
      <c r="J102" s="15">
        <v>136.69054930897974</v>
      </c>
      <c r="K102" s="15">
        <v>251.72670403481217</v>
      </c>
      <c r="L102" s="10">
        <v>248004.37909999999</v>
      </c>
      <c r="M102" s="13">
        <v>253056.79</v>
      </c>
      <c r="N102" s="15">
        <v>9432.5</v>
      </c>
      <c r="O102" s="15">
        <v>234154</v>
      </c>
      <c r="P102" s="15">
        <v>68282</v>
      </c>
      <c r="Q102" s="15">
        <v>1885168.98395061</v>
      </c>
      <c r="R102" s="14">
        <v>1684.9817700000001</v>
      </c>
      <c r="S102" s="15">
        <v>4672.9740740740699</v>
      </c>
      <c r="T102" s="15">
        <v>10.4</v>
      </c>
      <c r="U102" s="15">
        <v>65.53</v>
      </c>
      <c r="V102" s="15">
        <v>1414.6110000000001</v>
      </c>
    </row>
    <row r="103" spans="1:22">
      <c r="A103" s="9" t="s">
        <v>107</v>
      </c>
      <c r="B103" s="11">
        <v>118964</v>
      </c>
      <c r="C103" s="4">
        <v>179.70017944365927</v>
      </c>
      <c r="D103" s="7">
        <v>0.71114683799242684</v>
      </c>
      <c r="E103" s="5">
        <v>19.488766041138454</v>
      </c>
      <c r="F103" s="6">
        <v>21717.3</v>
      </c>
      <c r="G103" s="15">
        <v>2863.6</v>
      </c>
      <c r="H103" s="15">
        <v>3675.9</v>
      </c>
      <c r="I103" s="15">
        <v>13547.4</v>
      </c>
      <c r="J103" s="15">
        <v>139.11848050154299</v>
      </c>
      <c r="K103" s="15">
        <v>256.197935731641</v>
      </c>
      <c r="L103" s="10">
        <v>268221.55050000001</v>
      </c>
      <c r="M103" s="13">
        <v>266127.21000000002</v>
      </c>
      <c r="N103" s="15">
        <v>9797.7999999999993</v>
      </c>
      <c r="O103" s="15">
        <v>201222</v>
      </c>
      <c r="P103" s="15">
        <v>63427</v>
      </c>
      <c r="Q103" s="15">
        <v>1902327.5209876499</v>
      </c>
      <c r="R103" s="14">
        <v>1629.3722133333299</v>
      </c>
      <c r="S103" s="15">
        <v>5368.1740740740697</v>
      </c>
      <c r="T103" s="15">
        <v>10.4</v>
      </c>
      <c r="U103" s="15">
        <v>60.11</v>
      </c>
      <c r="V103" s="15">
        <v>1497.1020000000001</v>
      </c>
    </row>
    <row r="104" spans="1:22">
      <c r="A104" s="9" t="s">
        <v>108</v>
      </c>
      <c r="B104" s="11">
        <v>113917</v>
      </c>
      <c r="C104" s="4">
        <v>180.77620339685112</v>
      </c>
      <c r="D104" s="7">
        <v>0.59878846895042859</v>
      </c>
      <c r="E104" s="5">
        <v>19.181040741895139</v>
      </c>
      <c r="F104" s="6">
        <v>22170.2</v>
      </c>
      <c r="G104" s="15">
        <v>2951.2</v>
      </c>
      <c r="H104" s="15">
        <v>3722.5</v>
      </c>
      <c r="I104" s="15">
        <v>13832</v>
      </c>
      <c r="J104" s="15">
        <v>136.87328266984315</v>
      </c>
      <c r="K104" s="15">
        <v>254.5</v>
      </c>
      <c r="L104" s="10">
        <v>304049.61290000001</v>
      </c>
      <c r="M104" s="13">
        <v>302103.55</v>
      </c>
      <c r="N104" s="15">
        <v>11045.4</v>
      </c>
      <c r="O104" s="15">
        <v>335012</v>
      </c>
      <c r="P104" s="15">
        <v>100023</v>
      </c>
      <c r="Q104" s="15">
        <v>1933557.2950617201</v>
      </c>
      <c r="R104" s="14">
        <v>1573.76265666666</v>
      </c>
      <c r="S104" s="15">
        <v>6122.75185185185</v>
      </c>
      <c r="T104" s="15">
        <v>10.4</v>
      </c>
      <c r="U104" s="15">
        <v>61.09</v>
      </c>
      <c r="V104" s="15">
        <v>1510.336</v>
      </c>
    </row>
    <row r="105" spans="1:22">
      <c r="A105" s="9" t="s">
        <v>109</v>
      </c>
      <c r="B105" s="11">
        <v>114101</v>
      </c>
      <c r="C105" s="4">
        <v>184.23206664560371</v>
      </c>
      <c r="D105" s="7">
        <v>1.9116804003047161</v>
      </c>
      <c r="E105" s="5">
        <v>18.870629739006066</v>
      </c>
      <c r="F105" s="6">
        <v>22623.1</v>
      </c>
      <c r="G105" s="15">
        <v>2945.3</v>
      </c>
      <c r="H105" s="15">
        <v>3774</v>
      </c>
      <c r="I105" s="15">
        <v>14032.9</v>
      </c>
      <c r="J105" s="15">
        <v>143.21258663789368</v>
      </c>
      <c r="K105" s="15">
        <v>266.2872007480122</v>
      </c>
      <c r="L105" s="10">
        <v>306414.35700000002</v>
      </c>
      <c r="M105" s="13">
        <v>308314.88</v>
      </c>
      <c r="N105" s="15">
        <v>11248.6</v>
      </c>
      <c r="O105" s="15">
        <v>393717</v>
      </c>
      <c r="P105" s="15">
        <v>99471</v>
      </c>
      <c r="Q105" s="15">
        <v>2008793.8024691299</v>
      </c>
      <c r="R105" s="14">
        <v>1518.1531</v>
      </c>
      <c r="S105" s="15">
        <v>7104.7320987654302</v>
      </c>
      <c r="T105" s="15">
        <v>10.6</v>
      </c>
      <c r="U105" s="15">
        <v>60.52</v>
      </c>
      <c r="V105" s="15">
        <v>1494.7650000000001</v>
      </c>
    </row>
    <row r="106" spans="1:22">
      <c r="A106" s="9" t="s">
        <v>110</v>
      </c>
      <c r="B106" s="11">
        <v>115134</v>
      </c>
      <c r="C106" s="4">
        <v>187.03595267351028</v>
      </c>
      <c r="D106" s="7">
        <v>1.5219315936460864</v>
      </c>
      <c r="E106" s="5">
        <v>18.737057276666828</v>
      </c>
      <c r="F106" s="6">
        <v>23322.5666666666</v>
      </c>
      <c r="G106" s="15">
        <v>3096.3</v>
      </c>
      <c r="H106" s="15">
        <v>3829.8</v>
      </c>
      <c r="I106" s="15">
        <v>14203.8</v>
      </c>
      <c r="J106" s="15">
        <v>145.01193289926036</v>
      </c>
      <c r="K106" s="15">
        <v>269.63287650434233</v>
      </c>
      <c r="L106" s="10">
        <v>305761.34720000002</v>
      </c>
      <c r="M106" s="13">
        <v>304997</v>
      </c>
      <c r="N106" s="15">
        <v>11125.8</v>
      </c>
      <c r="O106" s="15">
        <v>219929</v>
      </c>
      <c r="P106" s="15">
        <v>48748</v>
      </c>
      <c r="Q106" s="15">
        <v>2045714.4283950599</v>
      </c>
      <c r="R106" s="14">
        <v>1489.80105</v>
      </c>
      <c r="S106" s="15">
        <v>7852.0469135802396</v>
      </c>
      <c r="T106" s="15">
        <v>10.6</v>
      </c>
      <c r="U106" s="15">
        <v>63.83</v>
      </c>
      <c r="V106" s="15">
        <v>1471.921</v>
      </c>
    </row>
    <row r="107" spans="1:22">
      <c r="A107" s="9" t="s">
        <v>111</v>
      </c>
      <c r="B107" s="11">
        <v>127556</v>
      </c>
      <c r="C107" s="4">
        <v>192.64401617003836</v>
      </c>
      <c r="D107" s="7">
        <v>2.9983879657177415</v>
      </c>
      <c r="E107" s="5">
        <v>18.316682240080649</v>
      </c>
      <c r="F107" s="6">
        <v>24022.0333333333</v>
      </c>
      <c r="G107" s="15">
        <v>3142.6</v>
      </c>
      <c r="H107" s="15">
        <v>3878.6</v>
      </c>
      <c r="I107" s="15">
        <v>14400.5</v>
      </c>
      <c r="J107" s="15">
        <v>136.04673103939822</v>
      </c>
      <c r="K107" s="15">
        <v>265.60000000000002</v>
      </c>
      <c r="L107" s="10">
        <v>354531.67369999998</v>
      </c>
      <c r="M107" s="13">
        <v>353996.72</v>
      </c>
      <c r="N107" s="15">
        <v>12915.6</v>
      </c>
      <c r="O107" s="15">
        <v>390316</v>
      </c>
      <c r="P107" s="15">
        <v>78491</v>
      </c>
      <c r="Q107" s="15">
        <v>2074254.6691358001</v>
      </c>
      <c r="R107" s="14">
        <v>1461.4490000000001</v>
      </c>
      <c r="S107" s="15">
        <v>8532.7209876543202</v>
      </c>
      <c r="T107" s="15">
        <v>10.6</v>
      </c>
      <c r="U107" s="15">
        <v>67.959999999999994</v>
      </c>
      <c r="V107" s="15">
        <v>1480.0250000000001</v>
      </c>
    </row>
    <row r="108" spans="1:22">
      <c r="A108" s="9" t="s">
        <v>112</v>
      </c>
      <c r="B108" s="11">
        <v>132237</v>
      </c>
      <c r="C108" s="4">
        <v>194.39921260934082</v>
      </c>
      <c r="D108" s="7">
        <v>0.91110872488935346</v>
      </c>
      <c r="E108" s="5">
        <v>18.469126235731363</v>
      </c>
      <c r="F108" s="6">
        <v>24721.5</v>
      </c>
      <c r="G108" s="15">
        <v>3156.2</v>
      </c>
      <c r="H108" s="15">
        <v>3999.6</v>
      </c>
      <c r="I108" s="15">
        <v>14721.7</v>
      </c>
      <c r="J108" s="15">
        <v>137.37076445078372</v>
      </c>
      <c r="K108" s="15">
        <v>268.18487117902271</v>
      </c>
      <c r="L108" s="10">
        <v>410215.45240000001</v>
      </c>
      <c r="M108" s="13">
        <v>409807.77</v>
      </c>
      <c r="N108" s="15">
        <v>14902.7</v>
      </c>
      <c r="O108" s="15">
        <v>582869</v>
      </c>
      <c r="P108" s="15">
        <v>115423</v>
      </c>
      <c r="Q108" s="15">
        <v>2096506.8654320899</v>
      </c>
      <c r="R108" s="14">
        <v>1433.0969500000001</v>
      </c>
      <c r="S108" s="15">
        <v>10572.813580246901</v>
      </c>
      <c r="T108" s="15">
        <v>10.6</v>
      </c>
      <c r="U108" s="15">
        <v>58.94</v>
      </c>
      <c r="V108" s="15">
        <v>1560.6679999999999</v>
      </c>
    </row>
    <row r="109" spans="1:22">
      <c r="A109" s="9" t="s">
        <v>113</v>
      </c>
      <c r="B109" s="11">
        <v>136429</v>
      </c>
      <c r="C109" s="4">
        <v>196.68378184771626</v>
      </c>
      <c r="D109" s="7">
        <v>1.1751946974015937</v>
      </c>
      <c r="E109" s="5">
        <v>18.441910128297849</v>
      </c>
      <c r="F109" s="6">
        <v>25338.233333333301</v>
      </c>
      <c r="G109" s="15">
        <v>3284.8</v>
      </c>
      <c r="H109" s="15">
        <v>4042.6</v>
      </c>
      <c r="I109" s="15">
        <v>15158</v>
      </c>
      <c r="J109" s="15">
        <v>138.06835790335185</v>
      </c>
      <c r="K109" s="15">
        <v>269.54676219681158</v>
      </c>
      <c r="L109" s="10">
        <v>480331.83870000002</v>
      </c>
      <c r="M109" s="13">
        <v>478755.66</v>
      </c>
      <c r="N109" s="15">
        <v>17420</v>
      </c>
      <c r="O109" s="15">
        <v>762403</v>
      </c>
      <c r="P109" s="15">
        <v>137267</v>
      </c>
      <c r="Q109" s="15">
        <v>2106717.08024691</v>
      </c>
      <c r="R109" s="14">
        <v>1441.38063333333</v>
      </c>
      <c r="S109" s="15">
        <v>10050.661728395</v>
      </c>
      <c r="T109" s="15">
        <v>10.6</v>
      </c>
      <c r="U109" s="15">
        <v>50.19</v>
      </c>
      <c r="V109" s="15">
        <v>1598.818</v>
      </c>
    </row>
    <row r="110" spans="1:22">
      <c r="A110" s="9" t="s">
        <v>114</v>
      </c>
      <c r="B110" s="11">
        <v>152236</v>
      </c>
      <c r="C110" s="4">
        <v>199.45078818216601</v>
      </c>
      <c r="D110" s="7">
        <v>1.4068299421821751</v>
      </c>
      <c r="E110" s="5">
        <v>18.337161505895399</v>
      </c>
      <c r="F110" s="6">
        <v>25954.966666666602</v>
      </c>
      <c r="G110" s="16">
        <v>3528.5</v>
      </c>
      <c r="H110" s="16">
        <v>4164.8999999999996</v>
      </c>
      <c r="I110" s="16">
        <v>16220.2</v>
      </c>
      <c r="J110" s="16">
        <v>153.3408447177284</v>
      </c>
      <c r="K110" s="16">
        <v>282.5</v>
      </c>
      <c r="L110" s="10">
        <v>511740.04080000002</v>
      </c>
      <c r="M110" s="13">
        <v>512901</v>
      </c>
      <c r="N110" s="16">
        <v>18731.7</v>
      </c>
      <c r="O110" s="16">
        <v>878832</v>
      </c>
      <c r="P110" s="16">
        <v>120222</v>
      </c>
      <c r="Q110" s="16">
        <v>2106977.65432098</v>
      </c>
      <c r="R110" s="14">
        <v>1449.6643166666599</v>
      </c>
      <c r="S110" s="16">
        <v>8392.3246913580206</v>
      </c>
      <c r="T110" s="16">
        <v>10.6</v>
      </c>
      <c r="U110" s="16">
        <v>22.61</v>
      </c>
      <c r="V110" s="16">
        <v>1593.7639999999999</v>
      </c>
    </row>
    <row r="111" spans="1:22">
      <c r="I111" s="17"/>
    </row>
    <row r="112" spans="1:22">
      <c r="I112" s="17"/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دیتا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</dc:creator>
  <cp:lastModifiedBy>mohammad</cp:lastModifiedBy>
  <dcterms:created xsi:type="dcterms:W3CDTF">2020-08-21T15:19:11Z</dcterms:created>
  <dcterms:modified xsi:type="dcterms:W3CDTF">2021-06-16T19:23:41Z</dcterms:modified>
</cp:coreProperties>
</file>